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480" windowHeight="11640" firstSheet="7" activeTab="12"/>
  </bookViews>
  <sheets>
    <sheet name="Сводная_БМЗ" sheetId="14" r:id="rId1"/>
    <sheet name="БМЗ-1 (БМЗ-2)" sheetId="1" r:id="rId2"/>
    <sheet name="РТП-25" sheetId="2" r:id="rId3"/>
    <sheet name="ВОЭК" sheetId="4" r:id="rId4"/>
    <sheet name="Вологдаагрострой" sheetId="5" r:id="rId5"/>
    <sheet name="Вологдастрой" sheetId="26" r:id="rId6"/>
    <sheet name="Русская баня" sheetId="6" r:id="rId7"/>
    <sheet name="СЗ (сводная)" sheetId="19" r:id="rId8"/>
    <sheet name="СХ" sheetId="20" r:id="rId9"/>
    <sheet name="ВПЗ,Кондитерская фабрика" sheetId="21" r:id="rId10"/>
    <sheet name="ТП-682" sheetId="27" r:id="rId11"/>
    <sheet name="ТП-809" sheetId="28" r:id="rId12"/>
    <sheet name="РТП-44" sheetId="29" r:id="rId13"/>
  </sheets>
  <externalReferences>
    <externalReference r:id="rId14"/>
  </externalReferences>
  <calcPr calcId="125725"/>
</workbook>
</file>

<file path=xl/calcChain.xml><?xml version="1.0" encoding="utf-8"?>
<calcChain xmlns="http://schemas.openxmlformats.org/spreadsheetml/2006/main">
  <c r="Q39" i="29"/>
  <c r="M39"/>
  <c r="I39"/>
  <c r="E39"/>
  <c r="Q39" i="28"/>
  <c r="M39"/>
  <c r="I39"/>
  <c r="E39"/>
  <c r="N10"/>
  <c r="J10"/>
  <c r="E7"/>
  <c r="Q39" i="27"/>
  <c r="M39"/>
  <c r="I39"/>
  <c r="E39"/>
  <c r="N10"/>
  <c r="J10"/>
  <c r="E7"/>
  <c r="I38" i="20"/>
  <c r="F16" i="21"/>
  <c r="F17"/>
  <c r="F18"/>
  <c r="F19"/>
  <c r="F20"/>
  <c r="F21"/>
  <c r="F13" i="14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12"/>
  <c r="J16" i="2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15"/>
  <c r="M15" i="4"/>
  <c r="O15" s="1"/>
  <c r="J39" i="5"/>
  <c r="E13" i="14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12"/>
  <c r="E36" s="1"/>
  <c r="D39" i="26"/>
  <c r="D39" i="6"/>
  <c r="J39" i="26"/>
  <c r="D39" i="5"/>
  <c r="D39" i="4"/>
  <c r="M39"/>
  <c r="B36" i="14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C19"/>
  <c r="C18"/>
  <c r="C20"/>
  <c r="C21"/>
  <c r="C22"/>
  <c r="C23"/>
  <c r="C24"/>
  <c r="C25"/>
  <c r="C26"/>
  <c r="C27"/>
  <c r="C28"/>
  <c r="C29"/>
  <c r="C30"/>
  <c r="C31"/>
  <c r="C32"/>
  <c r="C33"/>
  <c r="C34"/>
  <c r="C35"/>
  <c r="C17"/>
  <c r="C16"/>
  <c r="C15"/>
  <c r="C14"/>
  <c r="C13"/>
  <c r="C12"/>
  <c r="D36" i="26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7"/>
  <c r="D38"/>
  <c r="F36" i="14" l="1"/>
  <c r="C36"/>
  <c r="J25" i="5"/>
  <c r="J24"/>
  <c r="J38"/>
  <c r="J37"/>
  <c r="J36"/>
  <c r="J35"/>
  <c r="J34"/>
  <c r="J33"/>
  <c r="J32"/>
  <c r="J31"/>
  <c r="J30"/>
  <c r="J29"/>
  <c r="J28"/>
  <c r="J27"/>
  <c r="J26"/>
  <c r="J23"/>
  <c r="J22"/>
  <c r="J21"/>
  <c r="J20"/>
  <c r="J19"/>
  <c r="J18"/>
  <c r="J17"/>
  <c r="J16"/>
  <c r="J15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L15" i="21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I38"/>
  <c r="J38" s="1"/>
  <c r="G16"/>
  <c r="G17"/>
  <c r="G18"/>
  <c r="G19"/>
  <c r="G20"/>
  <c r="G21"/>
  <c r="F15"/>
  <c r="G15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C15"/>
  <c r="D15" s="1"/>
  <c r="C16"/>
  <c r="D16" s="1"/>
  <c r="C17"/>
  <c r="D17" s="1"/>
  <c r="C18"/>
  <c r="D18" s="1"/>
  <c r="C15" i="19" s="1"/>
  <c r="C19" i="21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/>
  <c r="C32"/>
  <c r="D32" s="1"/>
  <c r="C33"/>
  <c r="D33" s="1"/>
  <c r="C34"/>
  <c r="D34" s="1"/>
  <c r="C35"/>
  <c r="D35" s="1"/>
  <c r="C36"/>
  <c r="D36" s="1"/>
  <c r="C37"/>
  <c r="D37" s="1"/>
  <c r="C38"/>
  <c r="D38" s="1"/>
  <c r="L15" i="20"/>
  <c r="M15" s="1"/>
  <c r="L16"/>
  <c r="M16" s="1"/>
  <c r="L17"/>
  <c r="M17" s="1"/>
  <c r="L18"/>
  <c r="M18" s="1"/>
  <c r="L19"/>
  <c r="M19" s="1"/>
  <c r="L20"/>
  <c r="M20" s="1"/>
  <c r="L21"/>
  <c r="M21" s="1"/>
  <c r="L22"/>
  <c r="M22" s="1"/>
  <c r="L23"/>
  <c r="M23" s="1"/>
  <c r="L24"/>
  <c r="M24" s="1"/>
  <c r="L25"/>
  <c r="M25" s="1"/>
  <c r="L26"/>
  <c r="M26" s="1"/>
  <c r="L27"/>
  <c r="M27" s="1"/>
  <c r="L28"/>
  <c r="M28" s="1"/>
  <c r="L29"/>
  <c r="M29" s="1"/>
  <c r="L30"/>
  <c r="M30" s="1"/>
  <c r="L31"/>
  <c r="M31" s="1"/>
  <c r="L32"/>
  <c r="M32" s="1"/>
  <c r="L33"/>
  <c r="M33" s="1"/>
  <c r="L34"/>
  <c r="M34" s="1"/>
  <c r="L35"/>
  <c r="M35" s="1"/>
  <c r="L36"/>
  <c r="M36" s="1"/>
  <c r="L37"/>
  <c r="M37" s="1"/>
  <c r="L38"/>
  <c r="M38" s="1"/>
  <c r="I15"/>
  <c r="J15" s="1"/>
  <c r="I16"/>
  <c r="J16" s="1"/>
  <c r="I17"/>
  <c r="J17" s="1"/>
  <c r="I18"/>
  <c r="J18" s="1"/>
  <c r="I19"/>
  <c r="J19" s="1"/>
  <c r="I20"/>
  <c r="J20" s="1"/>
  <c r="I21"/>
  <c r="J21" s="1"/>
  <c r="I22"/>
  <c r="J22" s="1"/>
  <c r="I23"/>
  <c r="J23" s="1"/>
  <c r="I24"/>
  <c r="J24" s="1"/>
  <c r="I25"/>
  <c r="J25" s="1"/>
  <c r="I26"/>
  <c r="J26" s="1"/>
  <c r="I27"/>
  <c r="J27" s="1"/>
  <c r="I28"/>
  <c r="J28" s="1"/>
  <c r="I29"/>
  <c r="J29" s="1"/>
  <c r="I30"/>
  <c r="J30" s="1"/>
  <c r="I31"/>
  <c r="J31" s="1"/>
  <c r="I32"/>
  <c r="J32" s="1"/>
  <c r="I33"/>
  <c r="J33" s="1"/>
  <c r="I34"/>
  <c r="J34" s="1"/>
  <c r="I35"/>
  <c r="J35" s="1"/>
  <c r="I36"/>
  <c r="J36" s="1"/>
  <c r="I37"/>
  <c r="J37" s="1"/>
  <c r="J38"/>
  <c r="F15"/>
  <c r="G15" s="1"/>
  <c r="F16"/>
  <c r="G16" s="1"/>
  <c r="F17"/>
  <c r="G17" s="1"/>
  <c r="F18"/>
  <c r="G18" s="1"/>
  <c r="F19"/>
  <c r="G19" s="1"/>
  <c r="F20"/>
  <c r="G20" s="1"/>
  <c r="F21"/>
  <c r="G21" s="1"/>
  <c r="F22"/>
  <c r="G22" s="1"/>
  <c r="F23"/>
  <c r="G23" s="1"/>
  <c r="F24"/>
  <c r="G24" s="1"/>
  <c r="F25"/>
  <c r="G25" s="1"/>
  <c r="F26"/>
  <c r="G26" s="1"/>
  <c r="F27"/>
  <c r="G27" s="1"/>
  <c r="F28"/>
  <c r="G28" s="1"/>
  <c r="F29"/>
  <c r="G29" s="1"/>
  <c r="F30"/>
  <c r="G30" s="1"/>
  <c r="F31"/>
  <c r="G31" s="1"/>
  <c r="F32"/>
  <c r="G32" s="1"/>
  <c r="F33"/>
  <c r="G33" s="1"/>
  <c r="F34"/>
  <c r="G34" s="1"/>
  <c r="F35"/>
  <c r="G35" s="1"/>
  <c r="F36"/>
  <c r="G36" s="1"/>
  <c r="F37"/>
  <c r="G37" s="1"/>
  <c r="F38"/>
  <c r="G38" s="1"/>
  <c r="C15"/>
  <c r="D15" s="1"/>
  <c r="C16"/>
  <c r="D16" s="1"/>
  <c r="C17"/>
  <c r="D17" s="1"/>
  <c r="C18"/>
  <c r="D18" s="1"/>
  <c r="C19"/>
  <c r="D19" s="1"/>
  <c r="C20"/>
  <c r="D20" s="1"/>
  <c r="C21"/>
  <c r="D21" s="1"/>
  <c r="C22"/>
  <c r="D22" s="1"/>
  <c r="C23"/>
  <c r="D23" s="1"/>
  <c r="C24"/>
  <c r="D24" s="1"/>
  <c r="C25"/>
  <c r="D25" s="1"/>
  <c r="C26"/>
  <c r="D26" s="1"/>
  <c r="C27"/>
  <c r="D27" s="1"/>
  <c r="C28"/>
  <c r="D28" s="1"/>
  <c r="C29"/>
  <c r="D29" s="1"/>
  <c r="C30"/>
  <c r="D30" s="1"/>
  <c r="C31"/>
  <c r="D31" s="1"/>
  <c r="C32"/>
  <c r="D32" s="1"/>
  <c r="C33"/>
  <c r="D33" s="1"/>
  <c r="C34"/>
  <c r="D34" s="1"/>
  <c r="C35"/>
  <c r="D35" s="1"/>
  <c r="C36"/>
  <c r="D36" s="1"/>
  <c r="C37"/>
  <c r="D37" s="1"/>
  <c r="C38"/>
  <c r="D38" s="1"/>
  <c r="D16" i="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15"/>
  <c r="M16" i="4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J37"/>
  <c r="J38"/>
  <c r="J15"/>
  <c r="J16"/>
  <c r="J39" s="1"/>
  <c r="J17"/>
  <c r="J18"/>
  <c r="J19"/>
  <c r="J20"/>
  <c r="J21"/>
  <c r="J23"/>
  <c r="J24"/>
  <c r="J25"/>
  <c r="J26"/>
  <c r="J27"/>
  <c r="J28"/>
  <c r="J29"/>
  <c r="J30"/>
  <c r="J31"/>
  <c r="J32"/>
  <c r="J33"/>
  <c r="J34"/>
  <c r="J35"/>
  <c r="J36"/>
  <c r="J22"/>
  <c r="G37"/>
  <c r="G38"/>
  <c r="G15"/>
  <c r="G16"/>
  <c r="G17"/>
  <c r="G18"/>
  <c r="G19"/>
  <c r="G20"/>
  <c r="G21"/>
  <c r="G23"/>
  <c r="G24"/>
  <c r="G25"/>
  <c r="G26"/>
  <c r="G27"/>
  <c r="G28"/>
  <c r="G29"/>
  <c r="G30"/>
  <c r="G31"/>
  <c r="G32"/>
  <c r="G33"/>
  <c r="G34"/>
  <c r="G35"/>
  <c r="G36"/>
  <c r="G22"/>
  <c r="D15"/>
  <c r="D16"/>
  <c r="D17"/>
  <c r="D18"/>
  <c r="D19"/>
  <c r="D20"/>
  <c r="D21"/>
  <c r="D38"/>
  <c r="D23"/>
  <c r="D24"/>
  <c r="D25"/>
  <c r="D26"/>
  <c r="D27"/>
  <c r="D28"/>
  <c r="D29"/>
  <c r="D30"/>
  <c r="D31"/>
  <c r="D32"/>
  <c r="D33"/>
  <c r="D34"/>
  <c r="D35"/>
  <c r="D36"/>
  <c r="D22"/>
  <c r="D37"/>
  <c r="M16" i="1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15"/>
  <c r="K38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15"/>
  <c r="G39" s="1"/>
  <c r="D15" i="14"/>
  <c r="D34"/>
  <c r="G39" i="4"/>
  <c r="J39" i="1"/>
  <c r="M39"/>
  <c r="D29" i="14"/>
  <c r="D33"/>
  <c r="D19"/>
  <c r="E39" i="6"/>
  <c r="F39"/>
  <c r="G39"/>
  <c r="H39"/>
  <c r="I39"/>
  <c r="J39"/>
  <c r="K39"/>
  <c r="L39"/>
  <c r="M39"/>
  <c r="M39" i="20" l="1"/>
  <c r="E13" i="19"/>
  <c r="G13" s="1"/>
  <c r="E14"/>
  <c r="G14" s="1"/>
  <c r="E15"/>
  <c r="E16"/>
  <c r="G16" s="1"/>
  <c r="E17"/>
  <c r="E18"/>
  <c r="E19"/>
  <c r="E20"/>
  <c r="G20" s="1"/>
  <c r="E21"/>
  <c r="E22"/>
  <c r="E23"/>
  <c r="G23" s="1"/>
  <c r="E24"/>
  <c r="E25"/>
  <c r="E26"/>
  <c r="G26" s="1"/>
  <c r="E27"/>
  <c r="E28"/>
  <c r="E29"/>
  <c r="G29" s="1"/>
  <c r="E30"/>
  <c r="G30" s="1"/>
  <c r="E31"/>
  <c r="E32"/>
  <c r="G32" s="1"/>
  <c r="E33"/>
  <c r="E34"/>
  <c r="G34" s="1"/>
  <c r="J39" i="20"/>
  <c r="E35" i="19"/>
  <c r="B15"/>
  <c r="G39" i="20"/>
  <c r="B35" i="19"/>
  <c r="B34"/>
  <c r="D34" s="1"/>
  <c r="B33"/>
  <c r="D33" s="1"/>
  <c r="B32"/>
  <c r="D32" s="1"/>
  <c r="B31"/>
  <c r="D31" s="1"/>
  <c r="B30"/>
  <c r="D30" s="1"/>
  <c r="B29"/>
  <c r="B28"/>
  <c r="D28" s="1"/>
  <c r="B27"/>
  <c r="D27" s="1"/>
  <c r="B26"/>
  <c r="D26" s="1"/>
  <c r="B25"/>
  <c r="B24"/>
  <c r="D24" s="1"/>
  <c r="B23"/>
  <c r="B22"/>
  <c r="D22" s="1"/>
  <c r="B21"/>
  <c r="B20"/>
  <c r="D20" s="1"/>
  <c r="B19"/>
  <c r="D19" s="1"/>
  <c r="B18"/>
  <c r="D18" s="1"/>
  <c r="B17"/>
  <c r="B16"/>
  <c r="B14"/>
  <c r="D14" s="1"/>
  <c r="D39" i="20"/>
  <c r="B13" i="19"/>
  <c r="D13" s="1"/>
  <c r="F35"/>
  <c r="G35" s="1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G15" s="1"/>
  <c r="F14"/>
  <c r="F13"/>
  <c r="E12"/>
  <c r="M39" i="21"/>
  <c r="C34" i="19"/>
  <c r="C31"/>
  <c r="C32"/>
  <c r="C33"/>
  <c r="C30"/>
  <c r="C29"/>
  <c r="C28"/>
  <c r="C27"/>
  <c r="C26"/>
  <c r="C25"/>
  <c r="C24"/>
  <c r="C23"/>
  <c r="C22"/>
  <c r="C21"/>
  <c r="C20"/>
  <c r="C19"/>
  <c r="C17"/>
  <c r="D17" s="1"/>
  <c r="C13"/>
  <c r="C18"/>
  <c r="C16"/>
  <c r="D16" s="1"/>
  <c r="C14"/>
  <c r="C35"/>
  <c r="B12"/>
  <c r="G39" i="21"/>
  <c r="G28" i="19"/>
  <c r="G22"/>
  <c r="G18"/>
  <c r="F12"/>
  <c r="J39" i="21"/>
  <c r="D29" i="19"/>
  <c r="D25"/>
  <c r="D23"/>
  <c r="D21"/>
  <c r="D15"/>
  <c r="C12"/>
  <c r="D39" i="21"/>
  <c r="D21" i="14"/>
  <c r="G19"/>
  <c r="G17"/>
  <c r="G15"/>
  <c r="G13"/>
  <c r="G34"/>
  <c r="D27"/>
  <c r="G36"/>
  <c r="G32"/>
  <c r="G30"/>
  <c r="G28"/>
  <c r="G26"/>
  <c r="G24"/>
  <c r="G22"/>
  <c r="G20"/>
  <c r="G33"/>
  <c r="G31"/>
  <c r="G29"/>
  <c r="G27"/>
  <c r="G25"/>
  <c r="G23"/>
  <c r="G21"/>
  <c r="G35"/>
  <c r="D12"/>
  <c r="D28"/>
  <c r="D22"/>
  <c r="D20"/>
  <c r="D16"/>
  <c r="D14"/>
  <c r="D31"/>
  <c r="D25"/>
  <c r="D35"/>
  <c r="G18"/>
  <c r="G16"/>
  <c r="G14"/>
  <c r="G12"/>
  <c r="D32"/>
  <c r="D26"/>
  <c r="D24"/>
  <c r="D18"/>
  <c r="G33" i="19"/>
  <c r="G31"/>
  <c r="G27"/>
  <c r="G25"/>
  <c r="G19"/>
  <c r="G17"/>
  <c r="D36" i="14"/>
  <c r="D23"/>
  <c r="D17"/>
  <c r="D13"/>
  <c r="D12" i="19"/>
  <c r="D30" i="14"/>
  <c r="G24" i="19" l="1"/>
  <c r="G21"/>
  <c r="E36"/>
  <c r="D35"/>
  <c r="D36" s="1"/>
  <c r="B36"/>
  <c r="F36"/>
  <c r="G12"/>
  <c r="C36"/>
  <c r="G36" l="1"/>
</calcChain>
</file>

<file path=xl/sharedStrings.xml><?xml version="1.0" encoding="utf-8"?>
<sst xmlns="http://schemas.openxmlformats.org/spreadsheetml/2006/main" count="399" uniqueCount="92">
  <si>
    <t xml:space="preserve">                           Наименование предприятия</t>
  </si>
  <si>
    <t>Таблица 1</t>
  </si>
  <si>
    <t>ПОЧАСОВЫХ ЗАПИСЕЙ ЭЛЕКТРИЧЕСКИХ СЧЕТЧИКОВ</t>
  </si>
  <si>
    <t>Активная энергия</t>
  </si>
  <si>
    <t>Расчетный коэффициент 3600</t>
  </si>
  <si>
    <t>Часы суток</t>
  </si>
  <si>
    <t>Разность</t>
  </si>
  <si>
    <t>Показания счетчика</t>
  </si>
  <si>
    <t>Реактивная энергия</t>
  </si>
  <si>
    <t>Итого:</t>
  </si>
  <si>
    <t>Расход эл.энергии за час, кВт</t>
  </si>
  <si>
    <t>ПС 220/110/35/6-10 кВ "Вологда-Южная"</t>
  </si>
  <si>
    <t xml:space="preserve">                    Наименование источника питания</t>
  </si>
  <si>
    <t>Гл.энергетик_________________Диановский А.Н.</t>
  </si>
  <si>
    <t>Ввод №1: БМЗ-1 (яч.18, фидер 8)</t>
  </si>
  <si>
    <t>Ввод №2: БМЗ-2 (яч.12, фидер 18)</t>
  </si>
  <si>
    <t>Ввод №3: РТП-25 (яч.3, фидер 22)</t>
  </si>
  <si>
    <t>АО "Вологдаоблэнерго" (Т1)</t>
  </si>
  <si>
    <t>АО "Вологдаоблэнерго" (Т2)</t>
  </si>
  <si>
    <t>Расчетный коэффициент 1200</t>
  </si>
  <si>
    <t>Расчетный коэффициент 600</t>
  </si>
  <si>
    <t>ПС 220/110/35/6-10 кВ "Вологда-Южная"&gt;&gt;РТП-25</t>
  </si>
  <si>
    <t>Расчетный коэффициент 200</t>
  </si>
  <si>
    <t>Расчетный коэффициент 10</t>
  </si>
  <si>
    <t>ООО "Русская баня"</t>
  </si>
  <si>
    <t>ПС 220/110/35/6-10 кВ "Вологда-Южная"&gt;&gt;РТП-25&gt;&gt;ТП-2 6/0,4 кВ</t>
  </si>
  <si>
    <t>Таблица 2</t>
  </si>
  <si>
    <t>Таблица №3</t>
  </si>
  <si>
    <t>о потреблении электрической энергии по</t>
  </si>
  <si>
    <t>Суммарный расход электроэнергии по всем вводам</t>
  </si>
  <si>
    <t>Суммарный расход электроэнергии всеми сторонними потребителями</t>
  </si>
  <si>
    <t xml:space="preserve">Расход электроэнергии
предприятием
</t>
  </si>
  <si>
    <t xml:space="preserve">ТЭЦ, РП-6 кВ, яч.114,107&gt;&gt;РП-23 ф.5,16&gt;&gt;ТП-430 </t>
  </si>
  <si>
    <t xml:space="preserve">ООО "Вологодский пивоваренный завод"  </t>
  </si>
  <si>
    <t xml:space="preserve">ЗАО "Кондитерская фабрика"  </t>
  </si>
  <si>
    <t>Расчетный коэффициент 40</t>
  </si>
  <si>
    <t>ОАО "Славянский хлеб"  (Т1)</t>
  </si>
  <si>
    <t>ОАО "Славянский хлеб"  (Т2)</t>
  </si>
  <si>
    <t>Наименование источника питания</t>
  </si>
  <si>
    <t>потребителю ОАО "Славянский хлеб"</t>
  </si>
  <si>
    <t>Гл.энергетик______________Диановский А.Н.</t>
  </si>
  <si>
    <t>Сводных данных режимного дня 21 декабря  2016 г.</t>
  </si>
  <si>
    <t>Директор__________________    Егоркин С.В.</t>
  </si>
  <si>
    <t>В РЕЖИМНЫЙ ДЕНЬ 21 июня  2017 г.</t>
  </si>
  <si>
    <r>
      <t xml:space="preserve">160022, г.Вологда, Пошехонское шоссе, </t>
    </r>
    <r>
      <rPr>
        <u/>
        <sz val="12"/>
        <color indexed="8"/>
        <rFont val="Times New Roman"/>
        <family val="1"/>
        <charset val="204"/>
      </rPr>
      <t xml:space="preserve">18, офис 201  </t>
    </r>
    <r>
      <rPr>
        <sz val="12"/>
        <color indexed="8"/>
        <rFont val="Times New Roman"/>
        <family val="1"/>
        <charset val="204"/>
      </rPr>
      <t xml:space="preserve">                              </t>
    </r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</si>
  <si>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 </t>
    </r>
  </si>
  <si>
    <t>Директор__________________    Егоркин С.В</t>
  </si>
  <si>
    <t>В РЕЖИМНЫЙ ДЕНЬ 21 июня 2017 г.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</si>
  <si>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</si>
  <si>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>Директор__________________    Егоркин С. В.</t>
  </si>
  <si>
    <r>
      <t>160022, г.Вологда, Пошехонское шоссе, 18, офис 20</t>
    </r>
    <r>
      <rPr>
        <sz val="12"/>
        <color theme="1"/>
        <rFont val="Times New Roman"/>
        <family val="1"/>
        <charset val="204"/>
      </rPr>
      <t>1</t>
    </r>
    <r>
      <rPr>
        <sz val="12"/>
        <color indexed="8"/>
        <rFont val="Times New Roman"/>
        <family val="1"/>
        <charset val="204"/>
      </rPr>
      <t xml:space="preserve">                               </t>
    </r>
  </si>
  <si>
    <t>ПС 220/110/35/6-10 кВ "Вологда-Южная"&gt;&gt;РТП-25&gt;&gt;ТП-1 6/0,4 кВ</t>
  </si>
  <si>
    <r>
      <t xml:space="preserve">160022, г.Вологда, Пошехонское шоссе, 18, офис 201 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</si>
  <si>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 xml:space="preserve">АО "ААК "Вологдаагрострой"          </t>
  </si>
  <si>
    <t>Расчетный коэффициент 60</t>
  </si>
  <si>
    <t>АО "ААК "Вологдаагрострой"</t>
  </si>
  <si>
    <t>ПС 220/110/35/6-10 кВ "Вологда-Южная"&gt;&gt;КТП "Ягодная-1"</t>
  </si>
  <si>
    <t>ООО «Городская электросетевая компания»</t>
  </si>
  <si>
    <t>Сводных данных режимного дня 21 июня 2017 г.</t>
  </si>
  <si>
    <t>Директор_______________    Егоркин С.В.</t>
  </si>
  <si>
    <t>ООО "Вологдастрой" (ввод №1)</t>
  </si>
  <si>
    <t>ООО "Вологдастрой" (ввод №2)</t>
  </si>
  <si>
    <r>
      <t>ООО «Городская электросетевая компания»</t>
    </r>
    <r>
      <rPr>
        <sz val="12"/>
        <color indexed="8"/>
        <rFont val="Times New Roman"/>
        <family val="1"/>
        <charset val="204"/>
      </rPr>
      <t xml:space="preserve">    </t>
    </r>
  </si>
  <si>
    <r>
      <t>160022, г.Вологда, Пошехонское шоссе, 18, офис 201</t>
    </r>
    <r>
      <rPr>
        <sz val="12"/>
        <color indexed="8"/>
        <rFont val="Times New Roman"/>
        <family val="1"/>
        <charset val="204"/>
      </rPr>
      <t xml:space="preserve">                                </t>
    </r>
  </si>
  <si>
    <t xml:space="preserve">Примечание: Потребление ОАО "Славянский хлеб" рассчитывается как сумма по вводам №1 и №2 за вычетом объемов э/э определенных по прибору учета  ООО "Вологодский пивоваренный завод". </t>
  </si>
  <si>
    <t>ПС 220/110/35/6-10 кВ "Вологда-Южная"&gt;&gt;</t>
  </si>
  <si>
    <t>наименование предприятия</t>
  </si>
  <si>
    <t>наименование источника питания</t>
  </si>
  <si>
    <t xml:space="preserve"> </t>
  </si>
  <si>
    <t>ТП-682</t>
  </si>
  <si>
    <t>160022, г.Вологда, Пошехонское шоссе, 18, офис 201</t>
  </si>
  <si>
    <t>Таблица № 1</t>
  </si>
  <si>
    <t>адрес</t>
  </si>
  <si>
    <t xml:space="preserve">почасовых записей показаний электрических счетчиков </t>
  </si>
  <si>
    <t>часы суток</t>
  </si>
  <si>
    <t>ТП-682 Т1</t>
  </si>
  <si>
    <t>ТП-682 Т2</t>
  </si>
  <si>
    <t>Расчет. Коэф.</t>
  </si>
  <si>
    <t>расчетный коэф.</t>
  </si>
  <si>
    <t>показания счетчика</t>
  </si>
  <si>
    <t>разность</t>
  </si>
  <si>
    <t>расход эл.энергии за час</t>
  </si>
  <si>
    <t>Итого</t>
  </si>
  <si>
    <t>Директор__________________    Егоркин С.В                                                                                                             Гл.энергетик_________________Диановский А.Н</t>
  </si>
  <si>
    <t>ТП-809</t>
  </si>
  <si>
    <t>ТП-809 Т1</t>
  </si>
  <si>
    <t>ТП-809 Т2</t>
  </si>
  <si>
    <t>Директор__________________    Егоркин С.В                                                                                                             Гл.энергетик_________________Диановский А.</t>
  </si>
  <si>
    <t>РТП-44 яч. 11, 14</t>
  </si>
  <si>
    <t>в режимный день 21 июля 2017 г.</t>
  </si>
  <si>
    <t>РТП-44 яч. 11</t>
  </si>
  <si>
    <t>РТП-44 яч. 14</t>
  </si>
</sst>
</file>

<file path=xl/styles.xml><?xml version="1.0" encoding="utf-8"?>
<styleSheet xmlns="http://schemas.openxmlformats.org/spreadsheetml/2006/main">
  <numFmts count="1">
    <numFmt numFmtId="164" formatCode="0.0"/>
  </numFmts>
  <fonts count="31">
    <font>
      <sz val="11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2"/>
      <charset val="204"/>
    </font>
    <font>
      <sz val="1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2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Verdana"/>
      <family val="2"/>
      <charset val="204"/>
    </font>
    <font>
      <b/>
      <sz val="11"/>
      <name val="Verdana"/>
      <family val="2"/>
      <charset val="204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/>
    <xf numFmtId="0" fontId="18" fillId="0" borderId="0"/>
    <xf numFmtId="0" fontId="18" fillId="0" borderId="0"/>
  </cellStyleXfs>
  <cellXfs count="198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10" fillId="0" borderId="0" xfId="0" applyFont="1"/>
    <xf numFmtId="0" fontId="8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8" fillId="0" borderId="1" xfId="0" applyFont="1" applyBorder="1" applyAlignment="1">
      <alignment horizontal="center" vertical="center" wrapText="1"/>
    </xf>
    <xf numFmtId="2" fontId="0" fillId="0" borderId="1" xfId="0" applyNumberFormat="1" applyBorder="1"/>
    <xf numFmtId="2" fontId="9" fillId="0" borderId="1" xfId="0" applyNumberFormat="1" applyFont="1" applyBorder="1"/>
    <xf numFmtId="2" fontId="0" fillId="0" borderId="2" xfId="0" applyNumberFormat="1" applyBorder="1"/>
    <xf numFmtId="0" fontId="0" fillId="0" borderId="0" xfId="0"/>
    <xf numFmtId="1" fontId="0" fillId="0" borderId="1" xfId="0" applyNumberFormat="1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/>
    <xf numFmtId="2" fontId="11" fillId="0" borderId="4" xfId="0" applyNumberFormat="1" applyFont="1" applyBorder="1"/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6" xfId="0" applyFont="1" applyBorder="1"/>
    <xf numFmtId="0" fontId="9" fillId="0" borderId="0" xfId="0" applyFont="1"/>
    <xf numFmtId="0" fontId="12" fillId="0" borderId="0" xfId="0" applyFont="1" applyAlignment="1">
      <alignment horizontal="center"/>
    </xf>
    <xf numFmtId="0" fontId="0" fillId="0" borderId="0" xfId="0" applyFont="1"/>
    <xf numFmtId="0" fontId="11" fillId="0" borderId="0" xfId="0" applyFont="1"/>
    <xf numFmtId="0" fontId="14" fillId="0" borderId="0" xfId="0" applyFont="1" applyAlignment="1">
      <alignment horizontal="center" readingOrder="2"/>
    </xf>
    <xf numFmtId="0" fontId="13" fillId="0" borderId="0" xfId="0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15" fillId="0" borderId="0" xfId="0" applyFont="1" applyAlignment="1">
      <alignment horizontal="center" readingOrder="2"/>
    </xf>
    <xf numFmtId="0" fontId="10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1" fontId="2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0" fontId="3" fillId="0" borderId="7" xfId="0" applyFont="1" applyBorder="1"/>
    <xf numFmtId="1" fontId="3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0" fillId="0" borderId="1" xfId="0" applyNumberFormat="1" applyFont="1" applyBorder="1"/>
    <xf numFmtId="1" fontId="0" fillId="0" borderId="2" xfId="0" applyNumberFormat="1" applyBorder="1"/>
    <xf numFmtId="1" fontId="11" fillId="0" borderId="4" xfId="0" applyNumberFormat="1" applyFont="1" applyBorder="1"/>
    <xf numFmtId="1" fontId="11" fillId="0" borderId="5" xfId="0" applyNumberFormat="1" applyFont="1" applyBorder="1"/>
    <xf numFmtId="2" fontId="0" fillId="0" borderId="4" xfId="0" applyNumberFormat="1" applyBorder="1"/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right"/>
    </xf>
    <xf numFmtId="2" fontId="17" fillId="0" borderId="1" xfId="0" applyNumberFormat="1" applyFont="1" applyBorder="1"/>
    <xf numFmtId="0" fontId="17" fillId="0" borderId="1" xfId="0" applyFont="1" applyBorder="1"/>
    <xf numFmtId="1" fontId="17" fillId="0" borderId="1" xfId="0" applyNumberFormat="1" applyFont="1" applyBorder="1"/>
    <xf numFmtId="0" fontId="0" fillId="0" borderId="13" xfId="0" applyBorder="1"/>
    <xf numFmtId="2" fontId="0" fillId="0" borderId="6" xfId="0" applyNumberForma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0" fontId="9" fillId="0" borderId="1" xfId="0" applyFont="1" applyBorder="1" applyAlignment="1">
      <alignment horizontal="right"/>
    </xf>
    <xf numFmtId="2" fontId="9" fillId="0" borderId="1" xfId="0" applyNumberFormat="1" applyFont="1" applyBorder="1" applyAlignment="1">
      <alignment horizontal="center" vertical="center"/>
    </xf>
    <xf numFmtId="2" fontId="9" fillId="0" borderId="2" xfId="0" applyNumberFormat="1" applyFont="1" applyBorder="1" applyAlignment="1">
      <alignment horizontal="center" vertical="center"/>
    </xf>
    <xf numFmtId="1" fontId="9" fillId="0" borderId="1" xfId="0" applyNumberFormat="1" applyFont="1" applyBorder="1"/>
    <xf numFmtId="0" fontId="9" fillId="0" borderId="20" xfId="0" applyFont="1" applyBorder="1"/>
    <xf numFmtId="0" fontId="13" fillId="0" borderId="1" xfId="0" applyFont="1" applyBorder="1"/>
    <xf numFmtId="164" fontId="3" fillId="0" borderId="7" xfId="0" applyNumberFormat="1" applyFont="1" applyBorder="1" applyAlignment="1">
      <alignment horizontal="center"/>
    </xf>
    <xf numFmtId="0" fontId="19" fillId="0" borderId="0" xfId="1" applyFont="1"/>
    <xf numFmtId="0" fontId="19" fillId="0" borderId="0" xfId="1" applyFont="1" applyBorder="1"/>
    <xf numFmtId="0" fontId="22" fillId="0" borderId="0" xfId="2" applyFont="1" applyAlignment="1">
      <alignment horizontal="center"/>
    </xf>
    <xf numFmtId="0" fontId="23" fillId="0" borderId="0" xfId="1" applyFont="1" applyBorder="1" applyAlignment="1"/>
    <xf numFmtId="0" fontId="19" fillId="0" borderId="0" xfId="1" applyFont="1" applyBorder="1" applyAlignment="1"/>
    <xf numFmtId="0" fontId="23" fillId="0" borderId="0" xfId="1" applyFont="1" applyBorder="1" applyAlignment="1">
      <alignment horizontal="center"/>
    </xf>
    <xf numFmtId="0" fontId="19" fillId="0" borderId="18" xfId="1" applyFont="1" applyBorder="1"/>
    <xf numFmtId="0" fontId="19" fillId="0" borderId="18" xfId="1" applyFont="1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/>
    <xf numFmtId="0" fontId="3" fillId="0" borderId="1" xfId="1" applyFont="1" applyBorder="1" applyAlignment="1">
      <alignment horizontal="center" vertical="center"/>
    </xf>
    <xf numFmtId="2" fontId="26" fillId="0" borderId="1" xfId="0" applyNumberFormat="1" applyFont="1" applyBorder="1" applyAlignment="1">
      <alignment horizontal="center"/>
    </xf>
    <xf numFmtId="2" fontId="26" fillId="0" borderId="1" xfId="1" applyNumberFormat="1" applyFont="1" applyBorder="1" applyAlignment="1">
      <alignment horizontal="center" vertical="center"/>
    </xf>
    <xf numFmtId="2" fontId="3" fillId="0" borderId="1" xfId="0" applyNumberFormat="1" applyFont="1" applyBorder="1"/>
    <xf numFmtId="2" fontId="27" fillId="0" borderId="1" xfId="1" applyNumberFormat="1" applyFont="1" applyBorder="1" applyAlignment="1">
      <alignment horizontal="center" vertical="center"/>
    </xf>
    <xf numFmtId="2" fontId="23" fillId="0" borderId="1" xfId="1" applyNumberFormat="1" applyFont="1" applyBorder="1" applyAlignment="1">
      <alignment horizontal="center" vertical="center"/>
    </xf>
    <xf numFmtId="0" fontId="19" fillId="0" borderId="6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20" fillId="0" borderId="1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/>
    </xf>
    <xf numFmtId="0" fontId="19" fillId="0" borderId="1" xfId="1" applyFont="1" applyBorder="1" applyAlignment="1">
      <alignment horizontal="center" vertical="center"/>
    </xf>
    <xf numFmtId="2" fontId="28" fillId="0" borderId="1" xfId="0" applyNumberFormat="1" applyFont="1" applyBorder="1" applyAlignment="1">
      <alignment horizontal="center"/>
    </xf>
    <xf numFmtId="2" fontId="28" fillId="0" borderId="1" xfId="1" applyNumberFormat="1" applyFont="1" applyBorder="1" applyAlignment="1">
      <alignment horizontal="center" vertical="center"/>
    </xf>
    <xf numFmtId="2" fontId="29" fillId="0" borderId="1" xfId="1" applyNumberFormat="1" applyFont="1" applyBorder="1" applyAlignment="1">
      <alignment horizontal="center" vertical="center"/>
    </xf>
    <xf numFmtId="0" fontId="18" fillId="0" borderId="0" xfId="1"/>
    <xf numFmtId="0" fontId="19" fillId="0" borderId="19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20" fillId="0" borderId="18" xfId="1" applyFont="1" applyBorder="1" applyAlignment="1">
      <alignment horizontal="center"/>
    </xf>
    <xf numFmtId="0" fontId="21" fillId="0" borderId="18" xfId="1" applyFont="1" applyBorder="1" applyAlignment="1">
      <alignment horizontal="center"/>
    </xf>
    <xf numFmtId="0" fontId="24" fillId="0" borderId="0" xfId="1" applyFont="1" applyAlignment="1">
      <alignment horizontal="center"/>
    </xf>
    <xf numFmtId="0" fontId="20" fillId="0" borderId="0" xfId="1" applyFont="1" applyAlignment="1">
      <alignment horizontal="center"/>
    </xf>
    <xf numFmtId="0" fontId="24" fillId="0" borderId="16" xfId="1" applyFont="1" applyBorder="1" applyAlignment="1">
      <alignment horizontal="center"/>
    </xf>
    <xf numFmtId="0" fontId="19" fillId="0" borderId="16" xfId="1" applyFont="1" applyBorder="1" applyAlignment="1">
      <alignment horizontal="center"/>
    </xf>
    <xf numFmtId="0" fontId="20" fillId="0" borderId="18" xfId="1" applyFont="1" applyBorder="1" applyAlignment="1">
      <alignment horizontal="center" vertical="center"/>
    </xf>
    <xf numFmtId="0" fontId="25" fillId="0" borderId="0" xfId="1" applyFont="1" applyAlignment="1">
      <alignment horizontal="center"/>
    </xf>
    <xf numFmtId="0" fontId="22" fillId="0" borderId="16" xfId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0" xfId="3" applyFont="1" applyAlignment="1">
      <alignment horizontal="center"/>
    </xf>
    <xf numFmtId="0" fontId="3" fillId="0" borderId="0" xfId="1" applyFont="1" applyAlignment="1">
      <alignment horizontal="right"/>
    </xf>
    <xf numFmtId="0" fontId="19" fillId="0" borderId="18" xfId="1" applyFont="1" applyBorder="1" applyAlignment="1">
      <alignment horizontal="center"/>
    </xf>
    <xf numFmtId="0" fontId="23" fillId="0" borderId="18" xfId="1" applyFont="1" applyBorder="1" applyAlignment="1">
      <alignment horizontal="center"/>
    </xf>
    <xf numFmtId="0" fontId="19" fillId="0" borderId="18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2" xfId="1" applyFont="1" applyBorder="1" applyAlignment="1">
      <alignment horizontal="center" vertical="center" wrapText="1"/>
    </xf>
    <xf numFmtId="0" fontId="19" fillId="0" borderId="11" xfId="1" applyFont="1" applyBorder="1" applyAlignment="1">
      <alignment horizontal="center" vertical="center" wrapText="1"/>
    </xf>
    <xf numFmtId="0" fontId="19" fillId="0" borderId="12" xfId="1" applyFont="1" applyBorder="1" applyAlignment="1">
      <alignment horizontal="center" vertical="center" wrapText="1"/>
    </xf>
    <xf numFmtId="0" fontId="19" fillId="0" borderId="13" xfId="1" applyFont="1" applyBorder="1" applyAlignment="1">
      <alignment horizontal="center"/>
    </xf>
    <xf numFmtId="0" fontId="19" fillId="0" borderId="14" xfId="1" applyFont="1" applyBorder="1" applyAlignment="1">
      <alignment horizontal="center"/>
    </xf>
    <xf numFmtId="0" fontId="19" fillId="0" borderId="6" xfId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9" xfId="1" applyFont="1" applyBorder="1" applyAlignment="1">
      <alignment horizontal="center"/>
    </xf>
    <xf numFmtId="0" fontId="22" fillId="0" borderId="18" xfId="1" applyFont="1" applyBorder="1" applyAlignment="1">
      <alignment horizontal="center"/>
    </xf>
    <xf numFmtId="0" fontId="30" fillId="0" borderId="18" xfId="0" applyFont="1" applyBorder="1" applyAlignment="1">
      <alignment horizontal="center" vertical="center"/>
    </xf>
    <xf numFmtId="0" fontId="20" fillId="0" borderId="11" xfId="1" applyFont="1" applyBorder="1" applyAlignment="1">
      <alignment horizontal="center" vertical="center" wrapText="1"/>
    </xf>
    <xf numFmtId="0" fontId="20" fillId="0" borderId="12" xfId="1" applyFont="1" applyBorder="1" applyAlignment="1">
      <alignment horizontal="center" vertical="center" wrapText="1"/>
    </xf>
  </cellXfs>
  <cellStyles count="4">
    <cellStyle name="Обычный" xfId="0" builtinId="0"/>
    <cellStyle name="Обычный_РТП 25-Т1,Т2" xfId="1"/>
    <cellStyle name="Обычный_Ф.НИКИТИНО" xfId="2"/>
    <cellStyle name="Обычный_ЯЧ.4, 8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8;&#1080;&#1084;&#1085;&#1099;&#1081;%20&#1076;&#1077;&#1085;&#1100;%2021.06.2017%20&#1056;&#1058;&#1055;-44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ТП-44"/>
      <sheetName val="ТП-682"/>
      <sheetName val="ТП-809"/>
    </sheetNames>
    <sheetDataSet>
      <sheetData sheetId="0">
        <row r="7">
          <cell r="E7" t="str">
            <v>в режимный день 21 июля 2017 г.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opLeftCell="A10" zoomScale="80" zoomScaleNormal="80" workbookViewId="0">
      <selection activeCell="I17" sqref="I17"/>
    </sheetView>
  </sheetViews>
  <sheetFormatPr defaultRowHeight="15"/>
  <cols>
    <col min="1" max="1" width="9.140625" style="23"/>
    <col min="2" max="3" width="17" style="23" customWidth="1"/>
    <col min="4" max="4" width="17.85546875" style="23" customWidth="1"/>
    <col min="5" max="5" width="16.85546875" style="23" customWidth="1"/>
    <col min="6" max="7" width="17" style="23" customWidth="1"/>
    <col min="8" max="16384" width="9.140625" style="23"/>
  </cols>
  <sheetData>
    <row r="1" spans="1:7">
      <c r="F1" s="13" t="s">
        <v>11</v>
      </c>
    </row>
    <row r="2" spans="1:7" ht="13.5" customHeight="1">
      <c r="F2" s="2" t="s">
        <v>12</v>
      </c>
    </row>
    <row r="3" spans="1:7" ht="18.75">
      <c r="D3" s="38" t="s">
        <v>27</v>
      </c>
    </row>
    <row r="4" spans="1:7" ht="18.75">
      <c r="D4" s="38" t="s">
        <v>58</v>
      </c>
    </row>
    <row r="5" spans="1:7" ht="18.75">
      <c r="D5" s="38" t="s">
        <v>28</v>
      </c>
    </row>
    <row r="6" spans="1:7" ht="18.75">
      <c r="D6" s="38" t="s">
        <v>57</v>
      </c>
    </row>
    <row r="7" spans="1:7" ht="15.75" customHeight="1">
      <c r="A7" s="114" t="s">
        <v>5</v>
      </c>
      <c r="B7" s="117" t="s">
        <v>3</v>
      </c>
      <c r="C7" s="118"/>
      <c r="D7" s="118"/>
      <c r="E7" s="118"/>
      <c r="F7" s="118"/>
      <c r="G7" s="119"/>
    </row>
    <row r="8" spans="1:7" ht="31.5" customHeight="1">
      <c r="A8" s="115"/>
      <c r="B8" s="120" t="s">
        <v>3</v>
      </c>
      <c r="C8" s="121"/>
      <c r="D8" s="122"/>
      <c r="E8" s="120" t="s">
        <v>8</v>
      </c>
      <c r="F8" s="121"/>
      <c r="G8" s="122"/>
    </row>
    <row r="9" spans="1:7" ht="15.75" customHeight="1">
      <c r="A9" s="115"/>
      <c r="B9" s="123"/>
      <c r="C9" s="124"/>
      <c r="D9" s="125"/>
      <c r="E9" s="123"/>
      <c r="F9" s="124"/>
      <c r="G9" s="125"/>
    </row>
    <row r="10" spans="1:7" ht="94.5">
      <c r="A10" s="116"/>
      <c r="B10" s="19" t="s">
        <v>29</v>
      </c>
      <c r="C10" s="19" t="s">
        <v>30</v>
      </c>
      <c r="D10" s="19" t="s">
        <v>31</v>
      </c>
      <c r="E10" s="19" t="s">
        <v>29</v>
      </c>
      <c r="F10" s="19" t="s">
        <v>30</v>
      </c>
      <c r="G10" s="19" t="s">
        <v>31</v>
      </c>
    </row>
    <row r="11" spans="1:7" ht="15.75">
      <c r="A11" s="19">
        <v>1</v>
      </c>
      <c r="B11" s="8">
        <v>2</v>
      </c>
      <c r="C11" s="19">
        <v>3</v>
      </c>
      <c r="D11" s="19">
        <v>4</v>
      </c>
      <c r="E11" s="19">
        <v>5</v>
      </c>
      <c r="F11" s="8">
        <v>6</v>
      </c>
      <c r="G11" s="19">
        <v>7</v>
      </c>
    </row>
    <row r="12" spans="1:7">
      <c r="A12" s="12">
        <v>1</v>
      </c>
      <c r="B12" s="24">
        <f>'БМЗ-1 (БМЗ-2)'!D15+'БМЗ-1 (БМЗ-2)'!G15+'РТП-25'!D15+Вологдастрой!D15</f>
        <v>324</v>
      </c>
      <c r="C12" s="11">
        <f>ВОЭК!D15+ВОЭК!G15+Вологдаагрострой!D15+Вологдастрой!D15+'Русская баня'!D15</f>
        <v>146</v>
      </c>
      <c r="D12" s="24">
        <f>B12-C12</f>
        <v>178</v>
      </c>
      <c r="E12" s="24">
        <f>'БМЗ-1 (БМЗ-2)'!J15+'БМЗ-1 (БМЗ-2)'!M15+'РТП-25'!J15+Вологдастрой!J15</f>
        <v>144</v>
      </c>
      <c r="F12" s="24">
        <f>ВОЭК!J15+ВОЭК!M15+Вологдастрой!J15+Вологдаагрострой!J15</f>
        <v>84</v>
      </c>
      <c r="G12" s="24">
        <f>E12-F12</f>
        <v>60</v>
      </c>
    </row>
    <row r="13" spans="1:7">
      <c r="A13" s="12">
        <v>2</v>
      </c>
      <c r="B13" s="24">
        <f>'БМЗ-1 (БМЗ-2)'!D16+'БМЗ-1 (БМЗ-2)'!G16+'РТП-25'!D16+Вологдастрой!D16</f>
        <v>252</v>
      </c>
      <c r="C13" s="11">
        <f>ВОЭК!D16+ВОЭК!G16+Вологдаагрострой!D16+Вологдастрой!D16+'Русская баня'!D16</f>
        <v>158</v>
      </c>
      <c r="D13" s="24">
        <f t="shared" ref="D13:D36" si="0">B13-C13</f>
        <v>94</v>
      </c>
      <c r="E13" s="24">
        <f>'БМЗ-1 (БМЗ-2)'!J16+'БМЗ-1 (БМЗ-2)'!M16+'РТП-25'!J16+Вологдастрой!J16</f>
        <v>144</v>
      </c>
      <c r="F13" s="24">
        <f>ВОЭК!J16+ВОЭК!M16+Вологдастрой!J16+Вологдаагрострой!J16</f>
        <v>84</v>
      </c>
      <c r="G13" s="24">
        <f t="shared" ref="G13:G36" si="1">E13-F13</f>
        <v>60</v>
      </c>
    </row>
    <row r="14" spans="1:7">
      <c r="A14" s="12">
        <v>3</v>
      </c>
      <c r="B14" s="24">
        <f>'БМЗ-1 (БМЗ-2)'!D17+'БМЗ-1 (БМЗ-2)'!G17+'РТП-25'!D17+Вологдастрой!D15</f>
        <v>216</v>
      </c>
      <c r="C14" s="11">
        <f>ВОЭК!D17+ВОЭК!G17+Вологдаагрострой!D17+Вологдастрой!D17+'Русская баня'!D17</f>
        <v>157</v>
      </c>
      <c r="D14" s="24">
        <f t="shared" si="0"/>
        <v>59</v>
      </c>
      <c r="E14" s="24">
        <f>'БМЗ-1 (БМЗ-2)'!J17+'БМЗ-1 (БМЗ-2)'!M17+'РТП-25'!J17+Вологдастрой!J17</f>
        <v>144</v>
      </c>
      <c r="F14" s="24">
        <f>ВОЭК!J17+ВОЭК!M17+Вологдастрой!J17+Вологдаагрострой!J17</f>
        <v>72</v>
      </c>
      <c r="G14" s="24">
        <f t="shared" si="1"/>
        <v>72</v>
      </c>
    </row>
    <row r="15" spans="1:7">
      <c r="A15" s="12">
        <v>4</v>
      </c>
      <c r="B15" s="24">
        <f>'БМЗ-1 (БМЗ-2)'!D18+'БМЗ-1 (БМЗ-2)'!G18+'РТП-25'!D18+Вологдастрой!D18</f>
        <v>216</v>
      </c>
      <c r="C15" s="11">
        <f>ВОЭК!D18+ВОЭК!G18+Вологдаагрострой!D18+Вологдастрой!D18+'Русская баня'!D18</f>
        <v>163</v>
      </c>
      <c r="D15" s="24">
        <f t="shared" si="0"/>
        <v>53</v>
      </c>
      <c r="E15" s="24">
        <f>'БМЗ-1 (БМЗ-2)'!J18+'БМЗ-1 (БМЗ-2)'!M18+'РТП-25'!J18+Вологдастрой!J18</f>
        <v>180</v>
      </c>
      <c r="F15" s="24">
        <f>ВОЭК!J18+ВОЭК!M18+Вологдастрой!J18+Вологдаагрострой!J18</f>
        <v>72</v>
      </c>
      <c r="G15" s="24">
        <f t="shared" si="1"/>
        <v>108</v>
      </c>
    </row>
    <row r="16" spans="1:7">
      <c r="A16" s="12">
        <v>5</v>
      </c>
      <c r="B16" s="24">
        <f>'БМЗ-1 (БМЗ-2)'!D19+'БМЗ-1 (БМЗ-2)'!G19+'РТП-25'!D19+Вологдастрой!D19</f>
        <v>218</v>
      </c>
      <c r="C16" s="11">
        <f>ВОЭК!D19+ВОЭК!G19+Вологдаагрострой!D19+Вологдастрой!D19+'Русская баня'!D19</f>
        <v>165</v>
      </c>
      <c r="D16" s="24">
        <f t="shared" si="0"/>
        <v>53</v>
      </c>
      <c r="E16" s="24">
        <f>'БМЗ-1 (БМЗ-2)'!J19+'БМЗ-1 (БМЗ-2)'!M19+'РТП-25'!J19+Вологдастрой!J19</f>
        <v>180</v>
      </c>
      <c r="F16" s="24">
        <f>ВОЭК!J19+ВОЭК!M19+Вологдастрой!J19+Вологдаагрострой!J19</f>
        <v>72</v>
      </c>
      <c r="G16" s="24">
        <f t="shared" si="1"/>
        <v>108</v>
      </c>
    </row>
    <row r="17" spans="1:7">
      <c r="A17" s="12">
        <v>6</v>
      </c>
      <c r="B17" s="24">
        <f>'БМЗ-1 (БМЗ-2)'!D20+'БМЗ-1 (БМЗ-2)'!G20+'РТП-25'!D20+Вологдастрой!D20</f>
        <v>362</v>
      </c>
      <c r="C17" s="11">
        <f>ВОЭК!D20+ВОЭК!G20+Вологдаагрострой!D20+Вологдастрой!D20+'Русская баня'!D20</f>
        <v>158</v>
      </c>
      <c r="D17" s="24">
        <f t="shared" si="0"/>
        <v>204</v>
      </c>
      <c r="E17" s="24">
        <f>'БМЗ-1 (БМЗ-2)'!J20+'БМЗ-1 (БМЗ-2)'!M20+'РТП-25'!J20+Вологдастрой!J20</f>
        <v>180</v>
      </c>
      <c r="F17" s="24">
        <f>ВОЭК!J20+ВОЭК!M20+Вологдастрой!J20+Вологдаагрострой!J20</f>
        <v>72</v>
      </c>
      <c r="G17" s="24">
        <f t="shared" si="1"/>
        <v>108</v>
      </c>
    </row>
    <row r="18" spans="1:7">
      <c r="A18" s="12">
        <v>7</v>
      </c>
      <c r="B18" s="24">
        <f>'БМЗ-1 (БМЗ-2)'!D21+'БМЗ-1 (БМЗ-2)'!G21+'РТП-25'!D21+Вологдастрой!D21</f>
        <v>396</v>
      </c>
      <c r="C18" s="11">
        <f>ВОЭК!D21+ВОЭК!G21+Вологдаагрострой!D21+Вологдастрой!D21+'Русская баня'!D21</f>
        <v>168</v>
      </c>
      <c r="D18" s="24">
        <f t="shared" si="0"/>
        <v>228</v>
      </c>
      <c r="E18" s="24">
        <f>'БМЗ-1 (БМЗ-2)'!J21+'БМЗ-1 (БМЗ-2)'!M21+'РТП-25'!J21+Вологдастрой!J21</f>
        <v>144</v>
      </c>
      <c r="F18" s="24">
        <f>ВОЭК!J21+ВОЭК!M21+Вологдастрой!J21+Вологдаагрострой!J21</f>
        <v>66</v>
      </c>
      <c r="G18" s="24">
        <f t="shared" si="1"/>
        <v>78</v>
      </c>
    </row>
    <row r="19" spans="1:7">
      <c r="A19" s="12">
        <v>8</v>
      </c>
      <c r="B19" s="24">
        <f>'БМЗ-1 (БМЗ-2)'!D22+'БМЗ-1 (БМЗ-2)'!G22+'РТП-25'!D22+Вологдастрой!D22</f>
        <v>472</v>
      </c>
      <c r="C19" s="11">
        <f>ВОЭК!D22+ВОЭК!G22+Вологдаагрострой!D22+Вологдастрой!D22+'Русская баня'!D22</f>
        <v>269</v>
      </c>
      <c r="D19" s="24">
        <f t="shared" si="0"/>
        <v>203</v>
      </c>
      <c r="E19" s="24">
        <f>'БМЗ-1 (БМЗ-2)'!J22+'БМЗ-1 (БМЗ-2)'!M22+'РТП-25'!J22+Вологдастрой!J22</f>
        <v>180</v>
      </c>
      <c r="F19" s="24">
        <f>ВОЭК!J22+ВОЭК!M22+Вологдастрой!J22+Вологдаагрострой!J22</f>
        <v>60</v>
      </c>
      <c r="G19" s="24">
        <f t="shared" si="1"/>
        <v>120</v>
      </c>
    </row>
    <row r="20" spans="1:7">
      <c r="A20" s="12">
        <v>9</v>
      </c>
      <c r="B20" s="24">
        <f>'БМЗ-1 (БМЗ-2)'!D23+'БМЗ-1 (БМЗ-2)'!G23+'РТП-25'!D23+Вологдастрой!D23</f>
        <v>692</v>
      </c>
      <c r="C20" s="11">
        <f>ВОЭК!D23+ВОЭК!G23+Вологдаагрострой!D23+Вологдастрой!D23+'Русская баня'!D23</f>
        <v>214</v>
      </c>
      <c r="D20" s="24">
        <f t="shared" si="0"/>
        <v>478</v>
      </c>
      <c r="E20" s="24">
        <f>'БМЗ-1 (БМЗ-2)'!J23+'БМЗ-1 (БМЗ-2)'!M23+'РТП-25'!J23+Вологдастрой!J23</f>
        <v>220</v>
      </c>
      <c r="F20" s="24">
        <f>ВОЭК!J23+ВОЭК!M23+Вологдастрой!J23+Вологдаагрострой!J23</f>
        <v>112</v>
      </c>
      <c r="G20" s="24">
        <f t="shared" si="1"/>
        <v>108</v>
      </c>
    </row>
    <row r="21" spans="1:7">
      <c r="A21" s="12">
        <v>10</v>
      </c>
      <c r="B21" s="24">
        <f>'БМЗ-1 (БМЗ-2)'!D24+'БМЗ-1 (БМЗ-2)'!G24+'РТП-25'!D24+Вологдастрой!D24</f>
        <v>602</v>
      </c>
      <c r="C21" s="11">
        <f>ВОЭК!D24+ВОЭК!G24+Вологдаагрострой!D24+Вологдастрой!D24+'Русская баня'!D24</f>
        <v>281</v>
      </c>
      <c r="D21" s="24">
        <f t="shared" si="0"/>
        <v>321</v>
      </c>
      <c r="E21" s="24">
        <f>'БМЗ-1 (БМЗ-2)'!J24+'БМЗ-1 (БМЗ-2)'!M24+'РТП-25'!J24+Вологдастрой!J24</f>
        <v>264</v>
      </c>
      <c r="F21" s="24">
        <f>ВОЭК!J24+ВОЭК!M24+Вологдастрой!J24+Вологдаагрострой!J24</f>
        <v>120</v>
      </c>
      <c r="G21" s="24">
        <f t="shared" si="1"/>
        <v>144</v>
      </c>
    </row>
    <row r="22" spans="1:7">
      <c r="A22" s="12">
        <v>11</v>
      </c>
      <c r="B22" s="24">
        <f>'БМЗ-1 (БМЗ-2)'!D25+'БМЗ-1 (БМЗ-2)'!G25+'РТП-25'!D25+Вологдастрой!D125</f>
        <v>720</v>
      </c>
      <c r="C22" s="11">
        <f>ВОЭК!D25+ВОЭК!G25+Вологдаагрострой!D25+Вологдастрой!D25+'Русская баня'!D25</f>
        <v>309</v>
      </c>
      <c r="D22" s="24">
        <f t="shared" si="0"/>
        <v>411</v>
      </c>
      <c r="E22" s="24">
        <f>'БМЗ-1 (БМЗ-2)'!J25+'БМЗ-1 (БМЗ-2)'!M25+'РТП-25'!J25+Вологдастрой!J25</f>
        <v>404</v>
      </c>
      <c r="F22" s="24">
        <f>ВОЭК!J25+ВОЭК!M25+Вологдастрой!J25+Вологдаагрострой!J25</f>
        <v>182</v>
      </c>
      <c r="G22" s="24">
        <f t="shared" si="1"/>
        <v>222</v>
      </c>
    </row>
    <row r="23" spans="1:7">
      <c r="A23" s="12">
        <v>12</v>
      </c>
      <c r="B23" s="24">
        <f>'БМЗ-1 (БМЗ-2)'!D26+'БМЗ-1 (БМЗ-2)'!G26+'РТП-25'!D26+Вологдастрой!D26</f>
        <v>822</v>
      </c>
      <c r="C23" s="11">
        <f>ВОЭК!D26+ВОЭК!G26+Вологдаагрострой!D26+Вологдастрой!D26+'Русская баня'!D26</f>
        <v>326</v>
      </c>
      <c r="D23" s="24">
        <f t="shared" si="0"/>
        <v>496</v>
      </c>
      <c r="E23" s="24">
        <f>'БМЗ-1 (БМЗ-2)'!J26+'БМЗ-1 (БМЗ-2)'!M26+'РТП-25'!J26+Вологдастрой!J26</f>
        <v>318</v>
      </c>
      <c r="F23" s="24">
        <f>ВОЭК!J26+ВОЭК!M26+Вологдастрой!J26+Вологдаагрострой!J26</f>
        <v>150</v>
      </c>
      <c r="G23" s="24">
        <f t="shared" si="1"/>
        <v>168</v>
      </c>
    </row>
    <row r="24" spans="1:7">
      <c r="A24" s="12">
        <v>13</v>
      </c>
      <c r="B24" s="24">
        <f>'БМЗ-1 (БМЗ-2)'!D27+'БМЗ-1 (БМЗ-2)'!G27+'РТП-25'!D27+Вологдастрой!D27</f>
        <v>678</v>
      </c>
      <c r="C24" s="11">
        <f>ВОЭК!D27+ВОЭК!G27+Вологдаагрострой!D27+Вологдастрой!D27+'Русская баня'!D27</f>
        <v>301</v>
      </c>
      <c r="D24" s="24">
        <f t="shared" si="0"/>
        <v>377</v>
      </c>
      <c r="E24" s="24">
        <f>'БМЗ-1 (БМЗ-2)'!J27+'БМЗ-1 (БМЗ-2)'!M27+'РТП-25'!J27+Вологдастрой!J27</f>
        <v>292</v>
      </c>
      <c r="F24" s="24">
        <f>ВОЭК!J27+ВОЭК!M27+Вологдастрой!J27+Вологдаагрострой!J27</f>
        <v>142</v>
      </c>
      <c r="G24" s="24">
        <f t="shared" si="1"/>
        <v>150</v>
      </c>
    </row>
    <row r="25" spans="1:7">
      <c r="A25" s="12">
        <v>14</v>
      </c>
      <c r="B25" s="24">
        <f>'БМЗ-1 (БМЗ-2)'!D28+'БМЗ-1 (БМЗ-2)'!G28+'РТП-25'!D28+Вологдастрой!D28</f>
        <v>790</v>
      </c>
      <c r="C25" s="11">
        <f>ВОЭК!D28+ВОЭК!G28+Вологдаагрострой!D28+Вологдастрой!D28+'Русская баня'!D28</f>
        <v>318</v>
      </c>
      <c r="D25" s="24">
        <f t="shared" si="0"/>
        <v>472</v>
      </c>
      <c r="E25" s="24">
        <f>'БМЗ-1 (БМЗ-2)'!J28+'БМЗ-1 (БМЗ-2)'!M28+'РТП-25'!J28+Вологдастрой!J28</f>
        <v>346</v>
      </c>
      <c r="F25" s="24">
        <f>ВОЭК!J28+ВОЭК!M28+Вологдастрой!J28+Вологдаагрострой!J28</f>
        <v>136</v>
      </c>
      <c r="G25" s="24">
        <f t="shared" si="1"/>
        <v>210</v>
      </c>
    </row>
    <row r="26" spans="1:7">
      <c r="A26" s="12">
        <v>15</v>
      </c>
      <c r="B26" s="24">
        <f>'БМЗ-1 (БМЗ-2)'!D29+'БМЗ-1 (БМЗ-2)'!G29+'РТП-25'!D29+Вологдастрой!D29</f>
        <v>760</v>
      </c>
      <c r="C26" s="11">
        <f>ВОЭК!D29+ВОЭК!G29+Вологдаагрострой!D29+Вологдастрой!D29+'Русская баня'!D29</f>
        <v>306</v>
      </c>
      <c r="D26" s="24">
        <f t="shared" si="0"/>
        <v>454</v>
      </c>
      <c r="E26" s="24">
        <f>'БМЗ-1 (БМЗ-2)'!J29+'БМЗ-1 (БМЗ-2)'!M29+'РТП-25'!J29+Вологдастрой!J29</f>
        <v>344</v>
      </c>
      <c r="F26" s="24">
        <f>ВОЭК!J29+ВОЭК!M29+Вологдастрой!J29+Вологдаагрострой!J29</f>
        <v>170</v>
      </c>
      <c r="G26" s="24">
        <f t="shared" si="1"/>
        <v>174</v>
      </c>
    </row>
    <row r="27" spans="1:7">
      <c r="A27" s="12">
        <v>16</v>
      </c>
      <c r="B27" s="24">
        <f>'БМЗ-1 (БМЗ-2)'!D30+'БМЗ-1 (БМЗ-2)'!G30+'РТП-25'!D30+Вологдастрой!D30</f>
        <v>812</v>
      </c>
      <c r="C27" s="11">
        <f>ВОЭК!D30+ВОЭК!G30+Вологдаагрострой!D30+Вологдастрой!D30+'Русская баня'!D30</f>
        <v>330</v>
      </c>
      <c r="D27" s="24">
        <f t="shared" si="0"/>
        <v>482</v>
      </c>
      <c r="E27" s="24">
        <f>'БМЗ-1 (БМЗ-2)'!J30+'БМЗ-1 (БМЗ-2)'!M30+'РТП-25'!J30+Вологдастрой!J30</f>
        <v>416</v>
      </c>
      <c r="F27" s="24">
        <f>ВОЭК!J30+ВОЭК!M30+Вологдастрой!J30+Вологдаагрострой!J30</f>
        <v>194</v>
      </c>
      <c r="G27" s="24">
        <f t="shared" si="1"/>
        <v>222</v>
      </c>
    </row>
    <row r="28" spans="1:7">
      <c r="A28" s="12">
        <v>17</v>
      </c>
      <c r="B28" s="24">
        <f>'БМЗ-1 (БМЗ-2)'!D31+'БМЗ-1 (БМЗ-2)'!G31+'РТП-25'!D31+Вологдастрой!D31</f>
        <v>842</v>
      </c>
      <c r="C28" s="11">
        <f>ВОЭК!D31+ВОЭК!G31+Вологдаагрострой!D31+Вологдастрой!D31+'Русская баня'!D31</f>
        <v>348</v>
      </c>
      <c r="D28" s="24">
        <f t="shared" si="0"/>
        <v>494</v>
      </c>
      <c r="E28" s="24">
        <f>'БМЗ-1 (БМЗ-2)'!J31+'БМЗ-1 (БМЗ-2)'!M31+'РТП-25'!J31+Вологдастрой!J31</f>
        <v>344</v>
      </c>
      <c r="F28" s="24">
        <f>ВОЭК!J31+ВОЭК!M31+Вологдастрой!J31+Вологдаагрострой!J31</f>
        <v>140</v>
      </c>
      <c r="G28" s="24">
        <f t="shared" si="1"/>
        <v>204</v>
      </c>
    </row>
    <row r="29" spans="1:7">
      <c r="A29" s="12">
        <v>18</v>
      </c>
      <c r="B29" s="24">
        <f>'БМЗ-1 (БМЗ-2)'!D32+'БМЗ-1 (БМЗ-2)'!G32+'РТП-25'!D32+Вологдастрой!D32</f>
        <v>552</v>
      </c>
      <c r="C29" s="11">
        <f>ВОЭК!D32+ВОЭК!G32+Вологдаагрострой!D32+Вологдастрой!D32+'Русская баня'!D32</f>
        <v>248</v>
      </c>
      <c r="D29" s="24">
        <f t="shared" si="0"/>
        <v>304</v>
      </c>
      <c r="E29" s="24">
        <f>'БМЗ-1 (БМЗ-2)'!J32+'БМЗ-1 (БМЗ-2)'!M32+'РТП-25'!J32+Вологдастрой!J32</f>
        <v>236</v>
      </c>
      <c r="F29" s="24">
        <f>ВОЭК!J32+ВОЭК!M32+Вологдастрой!J32+Вологдаагрострой!J32</f>
        <v>116</v>
      </c>
      <c r="G29" s="24">
        <f t="shared" si="1"/>
        <v>120</v>
      </c>
    </row>
    <row r="30" spans="1:7">
      <c r="A30" s="12">
        <v>19</v>
      </c>
      <c r="B30" s="24">
        <f>'БМЗ-1 (БМЗ-2)'!D33+'БМЗ-1 (БМЗ-2)'!G33+'РТП-25'!D33+Вологдастрой!D33</f>
        <v>576</v>
      </c>
      <c r="C30" s="11">
        <f>ВОЭК!D33+ВОЭК!G33+Вологдаагрострой!D33+Вологдастрой!D33+'Русская баня'!D33</f>
        <v>297</v>
      </c>
      <c r="D30" s="24">
        <f t="shared" si="0"/>
        <v>279</v>
      </c>
      <c r="E30" s="24">
        <f>'БМЗ-1 (БМЗ-2)'!J33+'БМЗ-1 (БМЗ-2)'!M33+'РТП-25'!J33+Вологдастрой!J33</f>
        <v>252</v>
      </c>
      <c r="F30" s="24">
        <f>ВОЭК!J33+ВОЭК!M33+Вологдастрой!J33+Вологдаагрострой!J33</f>
        <v>114</v>
      </c>
      <c r="G30" s="24">
        <f t="shared" si="1"/>
        <v>138</v>
      </c>
    </row>
    <row r="31" spans="1:7">
      <c r="A31" s="12">
        <v>20</v>
      </c>
      <c r="B31" s="24">
        <f>'БМЗ-1 (БМЗ-2)'!D34+'БМЗ-1 (БМЗ-2)'!G34+'РТП-25'!D34+Вологдастрой!D34</f>
        <v>576</v>
      </c>
      <c r="C31" s="11">
        <f>ВОЭК!D34+ВОЭК!G34+Вологдаагрострой!D34+Вологдастрой!D34+'Русская баня'!D34</f>
        <v>278</v>
      </c>
      <c r="D31" s="24">
        <f t="shared" si="0"/>
        <v>298</v>
      </c>
      <c r="E31" s="24">
        <f>'БМЗ-1 (БМЗ-2)'!J34+'БМЗ-1 (БМЗ-2)'!M34+'РТП-25'!J34+Вологдастрой!J34</f>
        <v>144</v>
      </c>
      <c r="F31" s="24">
        <f>ВОЭК!J34+ВОЭК!M34+Вологдастрой!J34+Вологдаагрострой!J34</f>
        <v>96</v>
      </c>
      <c r="G31" s="24">
        <f t="shared" si="1"/>
        <v>48</v>
      </c>
    </row>
    <row r="32" spans="1:7">
      <c r="A32" s="12">
        <v>21</v>
      </c>
      <c r="B32" s="24">
        <f>'БМЗ-1 (БМЗ-2)'!D35+'БМЗ-1 (БМЗ-2)'!G35+'РТП-25'!D35+Вологдастрой!D35</f>
        <v>468</v>
      </c>
      <c r="C32" s="11">
        <f>ВОЭК!D35+ВОЭК!G35+Вологдаагрострой!D35+Вологдастрой!D35+'Русская баня'!D35</f>
        <v>314</v>
      </c>
      <c r="D32" s="24">
        <f t="shared" si="0"/>
        <v>154</v>
      </c>
      <c r="E32" s="24">
        <f>'БМЗ-1 (БМЗ-2)'!J35+'БМЗ-1 (БМЗ-2)'!M35+'РТП-25'!J35+Вологдастрой!J35</f>
        <v>180</v>
      </c>
      <c r="F32" s="24">
        <f>ВОЭК!J35+ВОЭК!M35+Вологдастрой!J35+Вологдаагрострой!J35</f>
        <v>90</v>
      </c>
      <c r="G32" s="24">
        <f t="shared" si="1"/>
        <v>90</v>
      </c>
    </row>
    <row r="33" spans="1:7">
      <c r="A33" s="12">
        <v>22</v>
      </c>
      <c r="B33" s="24">
        <f>'БМЗ-1 (БМЗ-2)'!D36+'БМЗ-1 (БМЗ-2)'!G36+'РТП-25'!D36+Вологдастрой!D36</f>
        <v>398</v>
      </c>
      <c r="C33" s="11">
        <f>ВОЭК!D36+ВОЭК!G36+Вологдаагрострой!D36+Вологдастрой!D36+'Русская баня'!D36</f>
        <v>249</v>
      </c>
      <c r="D33" s="24">
        <f t="shared" si="0"/>
        <v>149</v>
      </c>
      <c r="E33" s="24">
        <f>'БМЗ-1 (БМЗ-2)'!J36+'БМЗ-1 (БМЗ-2)'!M36+'РТП-25'!J36+Вологдастрой!J36</f>
        <v>108</v>
      </c>
      <c r="F33" s="24">
        <f>ВОЭК!J36+ВОЭК!M36+Вологдастрой!J36+Вологдаагрострой!J36</f>
        <v>90</v>
      </c>
      <c r="G33" s="24">
        <f t="shared" si="1"/>
        <v>18</v>
      </c>
    </row>
    <row r="34" spans="1:7">
      <c r="A34" s="12">
        <v>23</v>
      </c>
      <c r="B34" s="24">
        <f>'БМЗ-1 (БМЗ-2)'!D37+'БМЗ-1 (БМЗ-2)'!G37+'РТП-25'!D37+Вологдастрой!D37</f>
        <v>432</v>
      </c>
      <c r="C34" s="11">
        <f>ВОЭК!D37+ВОЭК!G37+Вологдаагрострой!D37+Вологдастрой!D37+'Русская баня'!D37</f>
        <v>223</v>
      </c>
      <c r="D34" s="24">
        <f t="shared" si="0"/>
        <v>209</v>
      </c>
      <c r="E34" s="24">
        <f>'БМЗ-1 (БМЗ-2)'!J37+'БМЗ-1 (БМЗ-2)'!M37+'РТП-25'!J37+Вологдастрой!J37</f>
        <v>108</v>
      </c>
      <c r="F34" s="24">
        <f>ВОЭК!J37+ВОЭК!M37+Вологдастрой!J37+Вологдаагрострой!J37</f>
        <v>90</v>
      </c>
      <c r="G34" s="24">
        <f t="shared" si="1"/>
        <v>18</v>
      </c>
    </row>
    <row r="35" spans="1:7">
      <c r="A35" s="12">
        <v>24</v>
      </c>
      <c r="B35" s="24">
        <f>'БМЗ-1 (БМЗ-2)'!D38+'БМЗ-1 (БМЗ-2)'!G38+'РТП-25'!D38+Вологдастрой!D38</f>
        <v>432</v>
      </c>
      <c r="C35" s="11">
        <f>ВОЭК!D38+ВОЭК!G38+Вологдаагрострой!D38+Вологдастрой!D38+'Русская баня'!D38</f>
        <v>223</v>
      </c>
      <c r="D35" s="24">
        <f t="shared" si="0"/>
        <v>209</v>
      </c>
      <c r="E35" s="24">
        <f>'БМЗ-1 (БМЗ-2)'!J38+'БМЗ-1 (БМЗ-2)'!M38+'РТП-25'!J38+Вологдастрой!J38</f>
        <v>108</v>
      </c>
      <c r="F35" s="24">
        <f>ВОЭК!J38+ВОЭК!M38+Вологдастрой!J38+Вологдаагрострой!J38</f>
        <v>90</v>
      </c>
      <c r="G35" s="24">
        <f t="shared" si="1"/>
        <v>18</v>
      </c>
    </row>
    <row r="36" spans="1:7">
      <c r="A36" s="11" t="s">
        <v>9</v>
      </c>
      <c r="B36" s="24">
        <f>'БМЗ-1 (БМЗ-2)'!D39+'БМЗ-1 (БМЗ-2)'!G39+'РТП-25'!D39+Вологдастрой!D39</f>
        <v>12638</v>
      </c>
      <c r="C36" s="11">
        <f>ВОЭК!D39+ВОЭК!G39+Вологдаагрострой!D39+Вологдастрой!D39+'Русская баня'!D39</f>
        <v>5949</v>
      </c>
      <c r="D36" s="24">
        <f t="shared" si="0"/>
        <v>6689</v>
      </c>
      <c r="E36" s="24">
        <f>SUM(E12:E35)</f>
        <v>5380</v>
      </c>
      <c r="F36" s="24">
        <f>SUM(F12:F35)</f>
        <v>2614</v>
      </c>
      <c r="G36" s="24">
        <f t="shared" si="1"/>
        <v>2766</v>
      </c>
    </row>
    <row r="38" spans="1:7" ht="37.5" customHeight="1">
      <c r="A38" s="5" t="s">
        <v>59</v>
      </c>
      <c r="B38" s="5"/>
      <c r="C38" s="5"/>
      <c r="D38" s="5"/>
      <c r="E38" s="5" t="s">
        <v>13</v>
      </c>
      <c r="F38" s="5"/>
      <c r="G38" s="5"/>
    </row>
  </sheetData>
  <mergeCells count="4">
    <mergeCell ref="A7:A10"/>
    <mergeCell ref="B7:G7"/>
    <mergeCell ref="B8:D9"/>
    <mergeCell ref="E8:G9"/>
  </mergeCells>
  <pageMargins left="0.61" right="0.23" top="0.74803149606299213" bottom="0.74803149606299213" header="0.31496062992125984" footer="0.31496062992125984"/>
  <pageSetup paperSize="9" scale="7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A3" sqref="A3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1.42578125" style="23" customWidth="1"/>
    <col min="5" max="5" width="11.28515625" style="23" customWidth="1"/>
    <col min="6" max="6" width="9.140625" style="23"/>
    <col min="7" max="7" width="11.7109375" style="23" customWidth="1"/>
    <col min="8" max="8" width="11.28515625" style="23" customWidth="1"/>
    <col min="9" max="9" width="9.140625" style="23"/>
    <col min="10" max="10" width="12" style="23" customWidth="1"/>
    <col min="11" max="11" width="11" style="23" customWidth="1"/>
    <col min="12" max="12" width="9.140625" style="23"/>
    <col min="13" max="14" width="14.42578125" style="23" customWidth="1"/>
    <col min="15" max="16384" width="9.140625" style="23"/>
  </cols>
  <sheetData>
    <row r="1" spans="1:13" s="39" customFormat="1" ht="15.75">
      <c r="A1" s="1" t="s">
        <v>62</v>
      </c>
      <c r="B1" s="23"/>
      <c r="C1" s="23"/>
      <c r="H1" s="13"/>
      <c r="J1" s="13" t="s">
        <v>32</v>
      </c>
      <c r="K1" s="13"/>
    </row>
    <row r="2" spans="1:13" s="39" customFormat="1" ht="11.25" customHeight="1">
      <c r="A2" s="2" t="s">
        <v>0</v>
      </c>
      <c r="B2" s="23"/>
      <c r="C2" s="23"/>
      <c r="J2" s="37" t="s">
        <v>12</v>
      </c>
    </row>
    <row r="3" spans="1:13" s="39" customFormat="1" ht="15.75">
      <c r="A3" s="1" t="s">
        <v>63</v>
      </c>
      <c r="B3" s="23"/>
      <c r="C3" s="23"/>
    </row>
    <row r="4" spans="1:13" ht="15.75">
      <c r="G4" s="3" t="s">
        <v>26</v>
      </c>
      <c r="K4" s="45"/>
    </row>
    <row r="5" spans="1:13" ht="7.5" customHeight="1"/>
    <row r="6" spans="1:13" s="39" customFormat="1">
      <c r="G6" s="46" t="s">
        <v>2</v>
      </c>
    </row>
    <row r="7" spans="1:13" s="39" customFormat="1">
      <c r="G7" s="46" t="s">
        <v>43</v>
      </c>
    </row>
    <row r="8" spans="1:13" s="39" customFormat="1" ht="10.5" customHeight="1">
      <c r="I8" s="46"/>
    </row>
    <row r="9" spans="1:13" s="39" customFormat="1" ht="15.75" customHeight="1">
      <c r="A9" s="142" t="s">
        <v>5</v>
      </c>
      <c r="B9" s="145" t="s">
        <v>3</v>
      </c>
      <c r="C9" s="146"/>
      <c r="D9" s="146"/>
      <c r="E9" s="146"/>
      <c r="F9" s="146"/>
      <c r="G9" s="147"/>
      <c r="H9" s="145" t="s">
        <v>8</v>
      </c>
      <c r="I9" s="146"/>
      <c r="J9" s="146"/>
      <c r="K9" s="146"/>
      <c r="L9" s="146"/>
      <c r="M9" s="147"/>
    </row>
    <row r="10" spans="1:13" s="39" customFormat="1" ht="31.5" customHeight="1">
      <c r="A10" s="143"/>
      <c r="B10" s="159" t="s">
        <v>33</v>
      </c>
      <c r="C10" s="157"/>
      <c r="D10" s="158"/>
      <c r="E10" s="159" t="s">
        <v>34</v>
      </c>
      <c r="F10" s="157"/>
      <c r="G10" s="158"/>
      <c r="H10" s="159" t="s">
        <v>33</v>
      </c>
      <c r="I10" s="157"/>
      <c r="J10" s="158"/>
      <c r="K10" s="159" t="s">
        <v>34</v>
      </c>
      <c r="L10" s="157"/>
      <c r="M10" s="158"/>
    </row>
    <row r="11" spans="1:13" s="39" customFormat="1" ht="15.75" customHeight="1">
      <c r="A11" s="143"/>
      <c r="B11" s="160" t="s">
        <v>35</v>
      </c>
      <c r="C11" s="161"/>
      <c r="D11" s="162"/>
      <c r="E11" s="160" t="s">
        <v>35</v>
      </c>
      <c r="F11" s="161"/>
      <c r="G11" s="162"/>
      <c r="H11" s="160" t="s">
        <v>35</v>
      </c>
      <c r="I11" s="161"/>
      <c r="J11" s="162"/>
      <c r="K11" s="160" t="s">
        <v>35</v>
      </c>
      <c r="L11" s="161"/>
      <c r="M11" s="162"/>
    </row>
    <row r="12" spans="1:13" s="39" customFormat="1" ht="45">
      <c r="A12" s="144"/>
      <c r="B12" s="47" t="s">
        <v>7</v>
      </c>
      <c r="C12" s="48" t="s">
        <v>6</v>
      </c>
      <c r="D12" s="47" t="s">
        <v>10</v>
      </c>
      <c r="E12" s="47" t="s">
        <v>7</v>
      </c>
      <c r="F12" s="48" t="s">
        <v>6</v>
      </c>
      <c r="G12" s="47" t="s">
        <v>10</v>
      </c>
      <c r="H12" s="47" t="s">
        <v>7</v>
      </c>
      <c r="I12" s="48" t="s">
        <v>6</v>
      </c>
      <c r="J12" s="47" t="s">
        <v>10</v>
      </c>
      <c r="K12" s="47" t="s">
        <v>7</v>
      </c>
      <c r="L12" s="48" t="s">
        <v>6</v>
      </c>
      <c r="M12" s="47" t="s">
        <v>10</v>
      </c>
    </row>
    <row r="13" spans="1:13" s="39" customFormat="1">
      <c r="A13" s="47">
        <v>1</v>
      </c>
      <c r="B13" s="44">
        <v>2</v>
      </c>
      <c r="C13" s="47">
        <v>3</v>
      </c>
      <c r="D13" s="44">
        <v>4</v>
      </c>
      <c r="E13" s="47">
        <v>5</v>
      </c>
      <c r="F13" s="44">
        <v>6</v>
      </c>
      <c r="G13" s="47">
        <v>7</v>
      </c>
      <c r="H13" s="44">
        <v>8</v>
      </c>
      <c r="I13" s="47">
        <v>9</v>
      </c>
      <c r="J13" s="44">
        <v>10</v>
      </c>
      <c r="K13" s="47">
        <v>11</v>
      </c>
      <c r="L13" s="44">
        <v>12</v>
      </c>
      <c r="M13" s="47">
        <v>13</v>
      </c>
    </row>
    <row r="14" spans="1:13" s="39" customFormat="1">
      <c r="A14" s="47">
        <v>0</v>
      </c>
      <c r="B14" s="49">
        <v>25665.51</v>
      </c>
      <c r="C14" s="49"/>
      <c r="D14" s="49"/>
      <c r="E14" s="49">
        <v>42564.46</v>
      </c>
      <c r="F14" s="49"/>
      <c r="G14" s="49"/>
      <c r="H14" s="49">
        <v>19604.46</v>
      </c>
      <c r="I14" s="49"/>
      <c r="J14" s="49"/>
      <c r="K14" s="49">
        <v>36142.29</v>
      </c>
      <c r="L14" s="50"/>
      <c r="M14" s="51"/>
    </row>
    <row r="15" spans="1:13" s="39" customFormat="1">
      <c r="A15" s="44">
        <v>1</v>
      </c>
      <c r="B15" s="49">
        <v>25665.759999999998</v>
      </c>
      <c r="C15" s="49">
        <f t="shared" ref="C15:C37" si="0">B15-B14</f>
        <v>0.25</v>
      </c>
      <c r="D15" s="52">
        <f>C15*40</f>
        <v>10</v>
      </c>
      <c r="E15" s="49">
        <v>42564.81</v>
      </c>
      <c r="F15" s="49">
        <f t="shared" ref="F15:F37" si="1">E15-E14</f>
        <v>0.34999999999854481</v>
      </c>
      <c r="G15" s="52">
        <f>F15*40</f>
        <v>13.999999999941792</v>
      </c>
      <c r="H15" s="49">
        <v>19604.61</v>
      </c>
      <c r="I15" s="49">
        <f t="shared" ref="I15:I37" si="2">H15-H14</f>
        <v>0.15000000000145519</v>
      </c>
      <c r="J15" s="52">
        <f>I15*40</f>
        <v>6.0000000000582077</v>
      </c>
      <c r="K15" s="49">
        <v>36142.44</v>
      </c>
      <c r="L15" s="49">
        <f t="shared" ref="L15:L37" si="3">K15-K14</f>
        <v>0.15000000000145519</v>
      </c>
      <c r="M15" s="52">
        <f>L15*40</f>
        <v>6.0000000000582077</v>
      </c>
    </row>
    <row r="16" spans="1:13" s="39" customFormat="1">
      <c r="A16" s="47">
        <v>2</v>
      </c>
      <c r="B16" s="49">
        <v>25666.01</v>
      </c>
      <c r="C16" s="49">
        <f t="shared" si="0"/>
        <v>0.25</v>
      </c>
      <c r="D16" s="52">
        <f t="shared" ref="D16:D38" si="4">C16*40</f>
        <v>10</v>
      </c>
      <c r="E16" s="49">
        <v>42565.16</v>
      </c>
      <c r="F16" s="49">
        <f t="shared" si="1"/>
        <v>0.35000000000582077</v>
      </c>
      <c r="G16" s="52">
        <f t="shared" ref="G16:G38" si="5">F16*40</f>
        <v>14.000000000232831</v>
      </c>
      <c r="H16" s="49">
        <v>19604.86</v>
      </c>
      <c r="I16" s="49">
        <f t="shared" si="2"/>
        <v>0.25</v>
      </c>
      <c r="J16" s="52">
        <f t="shared" ref="J16:J38" si="6">I16*40</f>
        <v>10</v>
      </c>
      <c r="K16" s="49">
        <v>36142.589999999997</v>
      </c>
      <c r="L16" s="49">
        <f t="shared" si="3"/>
        <v>0.14999999999417923</v>
      </c>
      <c r="M16" s="52">
        <f t="shared" ref="M16:M38" si="7">L16*40</f>
        <v>5.9999999997671694</v>
      </c>
    </row>
    <row r="17" spans="1:13" s="39" customFormat="1">
      <c r="A17" s="44">
        <v>3</v>
      </c>
      <c r="B17" s="49">
        <v>25666.16</v>
      </c>
      <c r="C17" s="49">
        <f t="shared" si="0"/>
        <v>0.15000000000145519</v>
      </c>
      <c r="D17" s="52">
        <f t="shared" si="4"/>
        <v>6.0000000000582077</v>
      </c>
      <c r="E17" s="49">
        <v>42565.51</v>
      </c>
      <c r="F17" s="49">
        <f t="shared" si="1"/>
        <v>0.34999999999854481</v>
      </c>
      <c r="G17" s="52">
        <f t="shared" si="5"/>
        <v>13.999999999941792</v>
      </c>
      <c r="H17" s="49">
        <v>19605.009999999998</v>
      </c>
      <c r="I17" s="49">
        <f t="shared" si="2"/>
        <v>0.14999999999781721</v>
      </c>
      <c r="J17" s="52">
        <f t="shared" si="6"/>
        <v>5.9999999999126885</v>
      </c>
      <c r="K17" s="49">
        <v>36142.74</v>
      </c>
      <c r="L17" s="49">
        <f t="shared" si="3"/>
        <v>0.15000000000145519</v>
      </c>
      <c r="M17" s="52">
        <f t="shared" si="7"/>
        <v>6.0000000000582077</v>
      </c>
    </row>
    <row r="18" spans="1:13" s="39" customFormat="1">
      <c r="A18" s="47">
        <v>4</v>
      </c>
      <c r="B18" s="49">
        <v>25666.31</v>
      </c>
      <c r="C18" s="49">
        <f t="shared" si="0"/>
        <v>0.15000000000145519</v>
      </c>
      <c r="D18" s="52">
        <f t="shared" si="4"/>
        <v>6.0000000000582077</v>
      </c>
      <c r="E18" s="49">
        <v>42565.86</v>
      </c>
      <c r="F18" s="49">
        <f t="shared" si="1"/>
        <v>0.34999999999854481</v>
      </c>
      <c r="G18" s="52">
        <f t="shared" si="5"/>
        <v>13.999999999941792</v>
      </c>
      <c r="H18" s="49">
        <v>19605.16</v>
      </c>
      <c r="I18" s="49">
        <f t="shared" si="2"/>
        <v>0.15000000000145519</v>
      </c>
      <c r="J18" s="52">
        <f t="shared" si="6"/>
        <v>6.0000000000582077</v>
      </c>
      <c r="K18" s="49">
        <v>36142.89</v>
      </c>
      <c r="L18" s="49">
        <f t="shared" si="3"/>
        <v>0.15000000000145519</v>
      </c>
      <c r="M18" s="52">
        <f t="shared" si="7"/>
        <v>6.0000000000582077</v>
      </c>
    </row>
    <row r="19" spans="1:13" s="39" customFormat="1">
      <c r="A19" s="44">
        <v>5</v>
      </c>
      <c r="B19" s="49">
        <v>25666.46</v>
      </c>
      <c r="C19" s="49">
        <f t="shared" si="0"/>
        <v>0.14999999999781721</v>
      </c>
      <c r="D19" s="52">
        <f t="shared" si="4"/>
        <v>5.9999999999126885</v>
      </c>
      <c r="E19" s="49">
        <v>42566.41</v>
      </c>
      <c r="F19" s="49">
        <f t="shared" si="1"/>
        <v>0.55000000000291038</v>
      </c>
      <c r="G19" s="52">
        <f t="shared" si="5"/>
        <v>22.000000000116415</v>
      </c>
      <c r="H19" s="49">
        <v>19605.310000000001</v>
      </c>
      <c r="I19" s="49">
        <f t="shared" si="2"/>
        <v>0.15000000000145519</v>
      </c>
      <c r="J19" s="52">
        <f t="shared" si="6"/>
        <v>6.0000000000582077</v>
      </c>
      <c r="K19" s="49">
        <v>36143.29</v>
      </c>
      <c r="L19" s="49">
        <f t="shared" si="3"/>
        <v>0.40000000000145519</v>
      </c>
      <c r="M19" s="52">
        <f t="shared" si="7"/>
        <v>16.000000000058208</v>
      </c>
    </row>
    <row r="20" spans="1:13" s="39" customFormat="1">
      <c r="A20" s="47">
        <v>6</v>
      </c>
      <c r="B20" s="49">
        <v>25666.61</v>
      </c>
      <c r="C20" s="49">
        <f t="shared" si="0"/>
        <v>0.15000000000145519</v>
      </c>
      <c r="D20" s="52">
        <f t="shared" si="4"/>
        <v>6.0000000000582077</v>
      </c>
      <c r="E20" s="49">
        <v>42567.21</v>
      </c>
      <c r="F20" s="49">
        <f t="shared" si="1"/>
        <v>0.79999999999563443</v>
      </c>
      <c r="G20" s="52">
        <f t="shared" si="5"/>
        <v>31.999999999825377</v>
      </c>
      <c r="H20" s="49">
        <v>19605.46</v>
      </c>
      <c r="I20" s="49">
        <f t="shared" si="2"/>
        <v>0.14999999999781721</v>
      </c>
      <c r="J20" s="52">
        <f t="shared" si="6"/>
        <v>5.9999999999126885</v>
      </c>
      <c r="K20" s="49">
        <v>36144.04</v>
      </c>
      <c r="L20" s="49">
        <f t="shared" si="3"/>
        <v>0.75</v>
      </c>
      <c r="M20" s="52">
        <f t="shared" si="7"/>
        <v>30</v>
      </c>
    </row>
    <row r="21" spans="1:13" s="39" customFormat="1">
      <c r="A21" s="44">
        <v>7</v>
      </c>
      <c r="B21" s="49">
        <v>25666.81</v>
      </c>
      <c r="C21" s="49">
        <f t="shared" si="0"/>
        <v>0.2000000000007276</v>
      </c>
      <c r="D21" s="52">
        <f t="shared" si="4"/>
        <v>8.0000000000291038</v>
      </c>
      <c r="E21" s="49">
        <v>42568.41</v>
      </c>
      <c r="F21" s="49">
        <f t="shared" si="1"/>
        <v>1.2000000000043656</v>
      </c>
      <c r="G21" s="52">
        <f t="shared" si="5"/>
        <v>48.000000000174623</v>
      </c>
      <c r="H21" s="49">
        <v>19605.66</v>
      </c>
      <c r="I21" s="49">
        <f t="shared" si="2"/>
        <v>0.2000000000007276</v>
      </c>
      <c r="J21" s="52">
        <f t="shared" si="6"/>
        <v>8.0000000000291038</v>
      </c>
      <c r="K21" s="49">
        <v>36145.19</v>
      </c>
      <c r="L21" s="49">
        <f t="shared" si="3"/>
        <v>1.1500000000014552</v>
      </c>
      <c r="M21" s="52">
        <f t="shared" si="7"/>
        <v>46.000000000058208</v>
      </c>
    </row>
    <row r="22" spans="1:13" s="39" customFormat="1">
      <c r="A22" s="47">
        <v>8</v>
      </c>
      <c r="B22" s="49">
        <v>25667.16</v>
      </c>
      <c r="C22" s="49">
        <f t="shared" si="0"/>
        <v>0.34999999999854481</v>
      </c>
      <c r="D22" s="52">
        <f t="shared" si="4"/>
        <v>13.999999999941792</v>
      </c>
      <c r="E22" s="49">
        <v>42569.71</v>
      </c>
      <c r="F22" s="49">
        <f t="shared" si="1"/>
        <v>1.2999999999956344</v>
      </c>
      <c r="G22" s="52">
        <f t="shared" si="5"/>
        <v>51.999999999825377</v>
      </c>
      <c r="H22" s="49">
        <v>19606.009999999998</v>
      </c>
      <c r="I22" s="49">
        <f t="shared" si="2"/>
        <v>0.34999999999854481</v>
      </c>
      <c r="J22" s="52">
        <f t="shared" si="6"/>
        <v>13.999999999941792</v>
      </c>
      <c r="K22" s="49">
        <v>36146.74</v>
      </c>
      <c r="L22" s="49">
        <f t="shared" si="3"/>
        <v>1.5499999999956344</v>
      </c>
      <c r="M22" s="52">
        <f t="shared" si="7"/>
        <v>61.999999999825377</v>
      </c>
    </row>
    <row r="23" spans="1:13" s="39" customFormat="1">
      <c r="A23" s="44">
        <v>9</v>
      </c>
      <c r="B23" s="49">
        <v>25667.91</v>
      </c>
      <c r="C23" s="49">
        <f t="shared" si="0"/>
        <v>0.75</v>
      </c>
      <c r="D23" s="52">
        <f t="shared" si="4"/>
        <v>30</v>
      </c>
      <c r="E23" s="49">
        <v>42570.91</v>
      </c>
      <c r="F23" s="49">
        <f t="shared" si="1"/>
        <v>1.2000000000043656</v>
      </c>
      <c r="G23" s="52">
        <f t="shared" si="5"/>
        <v>48.000000000174623</v>
      </c>
      <c r="H23" s="49">
        <v>19606.560000000001</v>
      </c>
      <c r="I23" s="49">
        <f t="shared" si="2"/>
        <v>0.55000000000291038</v>
      </c>
      <c r="J23" s="52">
        <f t="shared" si="6"/>
        <v>22.000000000116415</v>
      </c>
      <c r="K23" s="49">
        <v>36147.64</v>
      </c>
      <c r="L23" s="49">
        <f t="shared" si="3"/>
        <v>0.90000000000145519</v>
      </c>
      <c r="M23" s="52">
        <f t="shared" si="7"/>
        <v>36.000000000058208</v>
      </c>
    </row>
    <row r="24" spans="1:13" s="39" customFormat="1">
      <c r="A24" s="47">
        <v>10</v>
      </c>
      <c r="B24" s="49">
        <v>25668.61</v>
      </c>
      <c r="C24" s="49">
        <f t="shared" si="0"/>
        <v>0.7000000000007276</v>
      </c>
      <c r="D24" s="52">
        <f t="shared" si="4"/>
        <v>28.000000000029104</v>
      </c>
      <c r="E24" s="49">
        <v>42571.96</v>
      </c>
      <c r="F24" s="49">
        <f t="shared" si="1"/>
        <v>1.0499999999956344</v>
      </c>
      <c r="G24" s="52">
        <f t="shared" si="5"/>
        <v>41.999999999825377</v>
      </c>
      <c r="H24" s="49">
        <v>19607.16</v>
      </c>
      <c r="I24" s="49">
        <f t="shared" si="2"/>
        <v>0.59999999999854481</v>
      </c>
      <c r="J24" s="52">
        <f t="shared" si="6"/>
        <v>23.999999999941792</v>
      </c>
      <c r="K24" s="49">
        <v>36148.44</v>
      </c>
      <c r="L24" s="49">
        <f t="shared" si="3"/>
        <v>0.80000000000291038</v>
      </c>
      <c r="M24" s="52">
        <f t="shared" si="7"/>
        <v>32.000000000116415</v>
      </c>
    </row>
    <row r="25" spans="1:13" s="39" customFormat="1">
      <c r="A25" s="44">
        <v>11</v>
      </c>
      <c r="B25" s="49">
        <v>25669.26</v>
      </c>
      <c r="C25" s="49">
        <f t="shared" si="0"/>
        <v>0.64999999999781721</v>
      </c>
      <c r="D25" s="52">
        <f t="shared" si="4"/>
        <v>25.999999999912689</v>
      </c>
      <c r="E25" s="49">
        <v>42573.06</v>
      </c>
      <c r="F25" s="49">
        <f t="shared" si="1"/>
        <v>1.0999999999985448</v>
      </c>
      <c r="G25" s="52">
        <f t="shared" si="5"/>
        <v>43.999999999941792</v>
      </c>
      <c r="H25" s="49">
        <v>19607.810000000001</v>
      </c>
      <c r="I25" s="49">
        <f t="shared" si="2"/>
        <v>0.65000000000145519</v>
      </c>
      <c r="J25" s="52">
        <f t="shared" si="6"/>
        <v>26.000000000058208</v>
      </c>
      <c r="K25" s="49">
        <v>36149.39</v>
      </c>
      <c r="L25" s="49">
        <f t="shared" si="3"/>
        <v>0.94999999999708962</v>
      </c>
      <c r="M25" s="52">
        <f t="shared" si="7"/>
        <v>37.999999999883585</v>
      </c>
    </row>
    <row r="26" spans="1:13" s="39" customFormat="1">
      <c r="A26" s="47">
        <v>12</v>
      </c>
      <c r="B26" s="49">
        <v>25669.81</v>
      </c>
      <c r="C26" s="49">
        <f t="shared" si="0"/>
        <v>0.55000000000291038</v>
      </c>
      <c r="D26" s="52">
        <f t="shared" si="4"/>
        <v>22.000000000116415</v>
      </c>
      <c r="E26" s="49">
        <v>42574.36</v>
      </c>
      <c r="F26" s="49">
        <f t="shared" si="1"/>
        <v>1.3000000000029104</v>
      </c>
      <c r="G26" s="52">
        <f t="shared" si="5"/>
        <v>52.000000000116415</v>
      </c>
      <c r="H26" s="49">
        <v>19608.310000000001</v>
      </c>
      <c r="I26" s="49">
        <f t="shared" si="2"/>
        <v>0.5</v>
      </c>
      <c r="J26" s="52">
        <f t="shared" si="6"/>
        <v>20</v>
      </c>
      <c r="K26" s="49">
        <v>36150.79</v>
      </c>
      <c r="L26" s="49">
        <f t="shared" si="3"/>
        <v>1.4000000000014552</v>
      </c>
      <c r="M26" s="52">
        <f t="shared" si="7"/>
        <v>56.000000000058208</v>
      </c>
    </row>
    <row r="27" spans="1:13" s="39" customFormat="1">
      <c r="A27" s="44">
        <v>13</v>
      </c>
      <c r="B27" s="49">
        <v>25670.11</v>
      </c>
      <c r="C27" s="49">
        <f t="shared" si="0"/>
        <v>0.2999999999992724</v>
      </c>
      <c r="D27" s="52">
        <f t="shared" si="4"/>
        <v>11.999999999970896</v>
      </c>
      <c r="E27" s="49">
        <v>42575.61</v>
      </c>
      <c r="F27" s="49">
        <f t="shared" si="1"/>
        <v>1.25</v>
      </c>
      <c r="G27" s="52">
        <f t="shared" si="5"/>
        <v>50</v>
      </c>
      <c r="H27" s="49">
        <v>19608.560000000001</v>
      </c>
      <c r="I27" s="49">
        <f t="shared" si="2"/>
        <v>0.25</v>
      </c>
      <c r="J27" s="52">
        <f t="shared" si="6"/>
        <v>10</v>
      </c>
      <c r="K27" s="49">
        <v>36152.089999999997</v>
      </c>
      <c r="L27" s="49">
        <f t="shared" si="3"/>
        <v>1.2999999999956344</v>
      </c>
      <c r="M27" s="52">
        <f t="shared" si="7"/>
        <v>51.999999999825377</v>
      </c>
    </row>
    <row r="28" spans="1:13" s="39" customFormat="1">
      <c r="A28" s="47">
        <v>14</v>
      </c>
      <c r="B28" s="49">
        <v>25670.76</v>
      </c>
      <c r="C28" s="49">
        <f t="shared" si="0"/>
        <v>0.64999999999781721</v>
      </c>
      <c r="D28" s="52">
        <f t="shared" si="4"/>
        <v>25.999999999912689</v>
      </c>
      <c r="E28" s="49">
        <v>42576.76</v>
      </c>
      <c r="F28" s="49">
        <f t="shared" si="1"/>
        <v>1.1500000000014552</v>
      </c>
      <c r="G28" s="52">
        <f t="shared" si="5"/>
        <v>46.000000000058208</v>
      </c>
      <c r="H28" s="49">
        <v>19608.91</v>
      </c>
      <c r="I28" s="49">
        <f t="shared" si="2"/>
        <v>0.34999999999854481</v>
      </c>
      <c r="J28" s="52">
        <f t="shared" si="6"/>
        <v>13.999999999941792</v>
      </c>
      <c r="K28" s="49">
        <v>36153.19</v>
      </c>
      <c r="L28" s="49">
        <f t="shared" si="3"/>
        <v>1.1000000000058208</v>
      </c>
      <c r="M28" s="52">
        <f t="shared" si="7"/>
        <v>44.000000000232831</v>
      </c>
    </row>
    <row r="29" spans="1:13" s="39" customFormat="1">
      <c r="A29" s="44">
        <v>15</v>
      </c>
      <c r="B29" s="49">
        <v>25671.46</v>
      </c>
      <c r="C29" s="49">
        <f t="shared" si="0"/>
        <v>0.7000000000007276</v>
      </c>
      <c r="D29" s="52">
        <f t="shared" si="4"/>
        <v>28.000000000029104</v>
      </c>
      <c r="E29" s="49">
        <v>42577.16</v>
      </c>
      <c r="F29" s="49">
        <f t="shared" si="1"/>
        <v>0.40000000000145519</v>
      </c>
      <c r="G29" s="52">
        <f t="shared" si="5"/>
        <v>16.000000000058208</v>
      </c>
      <c r="H29" s="49">
        <v>19609.259999999998</v>
      </c>
      <c r="I29" s="49">
        <f t="shared" si="2"/>
        <v>0.34999999999854481</v>
      </c>
      <c r="J29" s="52">
        <f t="shared" si="6"/>
        <v>13.999999999941792</v>
      </c>
      <c r="K29" s="49">
        <v>36153.39</v>
      </c>
      <c r="L29" s="49">
        <f t="shared" si="3"/>
        <v>0.19999999999708962</v>
      </c>
      <c r="M29" s="52">
        <f t="shared" si="7"/>
        <v>7.9999999998835847</v>
      </c>
    </row>
    <row r="30" spans="1:13" s="39" customFormat="1">
      <c r="A30" s="47">
        <v>16</v>
      </c>
      <c r="B30" s="49">
        <v>25672.16</v>
      </c>
      <c r="C30" s="49">
        <f t="shared" si="0"/>
        <v>0.7000000000007276</v>
      </c>
      <c r="D30" s="52">
        <f t="shared" si="4"/>
        <v>28.000000000029104</v>
      </c>
      <c r="E30" s="49">
        <v>42577.56</v>
      </c>
      <c r="F30" s="49">
        <f t="shared" si="1"/>
        <v>0.39999999999417923</v>
      </c>
      <c r="G30" s="52">
        <f t="shared" si="5"/>
        <v>15.999999999767169</v>
      </c>
      <c r="H30" s="49">
        <v>19609.66</v>
      </c>
      <c r="I30" s="49">
        <f t="shared" si="2"/>
        <v>0.40000000000145519</v>
      </c>
      <c r="J30" s="52">
        <f t="shared" si="6"/>
        <v>16.000000000058208</v>
      </c>
      <c r="K30" s="49">
        <v>36153.589999999997</v>
      </c>
      <c r="L30" s="49">
        <f t="shared" si="3"/>
        <v>0.19999999999708962</v>
      </c>
      <c r="M30" s="52">
        <f t="shared" si="7"/>
        <v>7.9999999998835847</v>
      </c>
    </row>
    <row r="31" spans="1:13" s="39" customFormat="1">
      <c r="A31" s="44">
        <v>17</v>
      </c>
      <c r="B31" s="49">
        <v>25672.959999999999</v>
      </c>
      <c r="C31" s="49">
        <f t="shared" si="0"/>
        <v>0.7999999999992724</v>
      </c>
      <c r="D31" s="52">
        <f t="shared" si="4"/>
        <v>31.999999999970896</v>
      </c>
      <c r="E31" s="49">
        <v>42577.86</v>
      </c>
      <c r="F31" s="49">
        <f t="shared" si="1"/>
        <v>0.30000000000291038</v>
      </c>
      <c r="G31" s="52">
        <f t="shared" si="5"/>
        <v>12.000000000116415</v>
      </c>
      <c r="H31" s="49">
        <v>19610.16</v>
      </c>
      <c r="I31" s="49">
        <f t="shared" si="2"/>
        <v>0.5</v>
      </c>
      <c r="J31" s="52">
        <f t="shared" si="6"/>
        <v>20</v>
      </c>
      <c r="K31" s="49">
        <v>36153.69</v>
      </c>
      <c r="L31" s="49">
        <f t="shared" si="3"/>
        <v>0.10000000000582077</v>
      </c>
      <c r="M31" s="52">
        <f t="shared" si="7"/>
        <v>4.0000000002328306</v>
      </c>
    </row>
    <row r="32" spans="1:13" s="39" customFormat="1">
      <c r="A32" s="47">
        <v>18</v>
      </c>
      <c r="B32" s="49">
        <v>25673.96</v>
      </c>
      <c r="C32" s="49">
        <f t="shared" si="0"/>
        <v>1</v>
      </c>
      <c r="D32" s="52">
        <f t="shared" si="4"/>
        <v>40</v>
      </c>
      <c r="E32" s="49">
        <v>42578.16</v>
      </c>
      <c r="F32" s="49">
        <f t="shared" si="1"/>
        <v>0.30000000000291038</v>
      </c>
      <c r="G32" s="52">
        <f t="shared" si="5"/>
        <v>12.000000000116415</v>
      </c>
      <c r="H32" s="49">
        <v>19610.810000000001</v>
      </c>
      <c r="I32" s="49">
        <f t="shared" si="2"/>
        <v>0.65000000000145519</v>
      </c>
      <c r="J32" s="52">
        <f t="shared" si="6"/>
        <v>26.000000000058208</v>
      </c>
      <c r="K32" s="49">
        <v>36153.839999999997</v>
      </c>
      <c r="L32" s="49">
        <f t="shared" si="3"/>
        <v>0.14999999999417923</v>
      </c>
      <c r="M32" s="52">
        <f t="shared" si="7"/>
        <v>5.9999999997671694</v>
      </c>
    </row>
    <row r="33" spans="1:13" s="39" customFormat="1">
      <c r="A33" s="44">
        <v>19</v>
      </c>
      <c r="B33" s="49">
        <v>25674.76</v>
      </c>
      <c r="C33" s="49">
        <f t="shared" si="0"/>
        <v>0.7999999999992724</v>
      </c>
      <c r="D33" s="52">
        <f t="shared" si="4"/>
        <v>31.999999999970896</v>
      </c>
      <c r="E33" s="49">
        <v>42578.46</v>
      </c>
      <c r="F33" s="49">
        <f t="shared" si="1"/>
        <v>0.29999999999563443</v>
      </c>
      <c r="G33" s="52">
        <f t="shared" si="5"/>
        <v>11.999999999825377</v>
      </c>
      <c r="H33" s="49">
        <v>19611.259999999998</v>
      </c>
      <c r="I33" s="49">
        <f t="shared" si="2"/>
        <v>0.44999999999708962</v>
      </c>
      <c r="J33" s="52">
        <f t="shared" si="6"/>
        <v>17.999999999883585</v>
      </c>
      <c r="K33" s="49">
        <v>36153.99</v>
      </c>
      <c r="L33" s="49">
        <f t="shared" si="3"/>
        <v>0.15000000000145519</v>
      </c>
      <c r="M33" s="52">
        <f t="shared" si="7"/>
        <v>6.0000000000582077</v>
      </c>
    </row>
    <row r="34" spans="1:13" s="39" customFormat="1">
      <c r="A34" s="47">
        <v>20</v>
      </c>
      <c r="B34" s="49">
        <v>25675.46</v>
      </c>
      <c r="C34" s="49">
        <f t="shared" si="0"/>
        <v>0.7000000000007276</v>
      </c>
      <c r="D34" s="52">
        <f t="shared" si="4"/>
        <v>28.000000000029104</v>
      </c>
      <c r="E34" s="49">
        <v>42578.81</v>
      </c>
      <c r="F34" s="49">
        <f t="shared" si="1"/>
        <v>0.34999999999854481</v>
      </c>
      <c r="G34" s="52">
        <f t="shared" si="5"/>
        <v>13.999999999941792</v>
      </c>
      <c r="H34" s="49">
        <v>19611.66</v>
      </c>
      <c r="I34" s="49">
        <f t="shared" si="2"/>
        <v>0.40000000000145519</v>
      </c>
      <c r="J34" s="52">
        <f t="shared" si="6"/>
        <v>16.000000000058208</v>
      </c>
      <c r="K34" s="49">
        <v>36154.14</v>
      </c>
      <c r="L34" s="49">
        <f t="shared" si="3"/>
        <v>0.15000000000145519</v>
      </c>
      <c r="M34" s="52">
        <f t="shared" si="7"/>
        <v>6.0000000000582077</v>
      </c>
    </row>
    <row r="35" spans="1:13" s="39" customFormat="1">
      <c r="A35" s="44">
        <v>21</v>
      </c>
      <c r="B35" s="49">
        <v>25676.06</v>
      </c>
      <c r="C35" s="49">
        <f t="shared" si="0"/>
        <v>0.60000000000218279</v>
      </c>
      <c r="D35" s="52">
        <f t="shared" si="4"/>
        <v>24.000000000087311</v>
      </c>
      <c r="E35" s="49">
        <v>42579.16</v>
      </c>
      <c r="F35" s="49">
        <f t="shared" si="1"/>
        <v>0.35000000000582077</v>
      </c>
      <c r="G35" s="52">
        <f t="shared" si="5"/>
        <v>14.000000000232831</v>
      </c>
      <c r="H35" s="49">
        <v>19611.91</v>
      </c>
      <c r="I35" s="49">
        <f t="shared" si="2"/>
        <v>0.25</v>
      </c>
      <c r="J35" s="52">
        <f t="shared" si="6"/>
        <v>10</v>
      </c>
      <c r="K35" s="49">
        <v>36154.239999999998</v>
      </c>
      <c r="L35" s="49">
        <f t="shared" si="3"/>
        <v>9.9999999998544808E-2</v>
      </c>
      <c r="M35" s="52">
        <f t="shared" si="7"/>
        <v>3.9999999999417923</v>
      </c>
    </row>
    <row r="36" spans="1:13" s="39" customFormat="1">
      <c r="A36" s="47">
        <v>22</v>
      </c>
      <c r="B36" s="49">
        <v>25676.71</v>
      </c>
      <c r="C36" s="49">
        <f t="shared" si="0"/>
        <v>0.64999999999781721</v>
      </c>
      <c r="D36" s="52">
        <f t="shared" si="4"/>
        <v>25.999999999912689</v>
      </c>
      <c r="E36" s="49">
        <v>42579.51</v>
      </c>
      <c r="F36" s="49">
        <f t="shared" si="1"/>
        <v>0.34999999999854481</v>
      </c>
      <c r="G36" s="52">
        <f t="shared" si="5"/>
        <v>13.999999999941792</v>
      </c>
      <c r="H36" s="49">
        <v>19612.16</v>
      </c>
      <c r="I36" s="49">
        <f t="shared" si="2"/>
        <v>0.25</v>
      </c>
      <c r="J36" s="52">
        <f t="shared" si="6"/>
        <v>10</v>
      </c>
      <c r="K36" s="49">
        <v>36154.339999999997</v>
      </c>
      <c r="L36" s="49">
        <f t="shared" si="3"/>
        <v>9.9999999998544808E-2</v>
      </c>
      <c r="M36" s="52">
        <f t="shared" si="7"/>
        <v>3.9999999999417923</v>
      </c>
    </row>
    <row r="37" spans="1:13" s="39" customFormat="1">
      <c r="A37" s="44">
        <v>23</v>
      </c>
      <c r="B37" s="49">
        <v>25677.31</v>
      </c>
      <c r="C37" s="49">
        <f t="shared" si="0"/>
        <v>0.60000000000218279</v>
      </c>
      <c r="D37" s="52">
        <f t="shared" si="4"/>
        <v>24.000000000087311</v>
      </c>
      <c r="E37" s="49">
        <v>42579.86</v>
      </c>
      <c r="F37" s="49">
        <f t="shared" si="1"/>
        <v>0.34999999999854481</v>
      </c>
      <c r="G37" s="52">
        <f t="shared" si="5"/>
        <v>13.999999999941792</v>
      </c>
      <c r="H37" s="49">
        <v>19612.41</v>
      </c>
      <c r="I37" s="49">
        <f t="shared" si="2"/>
        <v>0.25</v>
      </c>
      <c r="J37" s="52">
        <f t="shared" si="6"/>
        <v>10</v>
      </c>
      <c r="K37" s="49">
        <v>36154.44</v>
      </c>
      <c r="L37" s="49">
        <f t="shared" si="3"/>
        <v>0.10000000000582077</v>
      </c>
      <c r="M37" s="52">
        <f t="shared" si="7"/>
        <v>4.0000000002328306</v>
      </c>
    </row>
    <row r="38" spans="1:13" s="39" customFormat="1">
      <c r="A38" s="47">
        <v>24</v>
      </c>
      <c r="B38" s="49">
        <v>25677.61</v>
      </c>
      <c r="C38" s="49">
        <f>B38-B37</f>
        <v>0.2999999999992724</v>
      </c>
      <c r="D38" s="52">
        <f t="shared" si="4"/>
        <v>11.999999999970896</v>
      </c>
      <c r="E38" s="49">
        <v>42580.21</v>
      </c>
      <c r="F38" s="49">
        <f>E38-E37</f>
        <v>0.34999999999854481</v>
      </c>
      <c r="G38" s="52">
        <f t="shared" si="5"/>
        <v>13.999999999941792</v>
      </c>
      <c r="H38" s="49">
        <v>19612.61</v>
      </c>
      <c r="I38" s="49">
        <f>H38-H37</f>
        <v>0.2000000000007276</v>
      </c>
      <c r="J38" s="52">
        <f t="shared" si="6"/>
        <v>8.0000000000291038</v>
      </c>
      <c r="K38" s="49">
        <v>36154.54</v>
      </c>
      <c r="L38" s="49">
        <f>K38-K37</f>
        <v>9.9999999998544808E-2</v>
      </c>
      <c r="M38" s="52">
        <f t="shared" si="7"/>
        <v>3.9999999999417923</v>
      </c>
    </row>
    <row r="39" spans="1:13" s="39" customFormat="1">
      <c r="A39" s="44" t="s">
        <v>9</v>
      </c>
      <c r="B39" s="49"/>
      <c r="C39" s="49"/>
      <c r="D39" s="53">
        <f>SUM(D15:D38)</f>
        <v>484.00000000008731</v>
      </c>
      <c r="E39" s="49"/>
      <c r="F39" s="49"/>
      <c r="G39" s="53">
        <f>SUM(G15:G38)</f>
        <v>630</v>
      </c>
      <c r="H39" s="49"/>
      <c r="I39" s="49"/>
      <c r="J39" s="53">
        <f>SUM(J15:J38)</f>
        <v>326.00000000005821</v>
      </c>
      <c r="K39" s="49"/>
      <c r="L39" s="49"/>
      <c r="M39" s="53">
        <f>SUM(M15:M38)</f>
        <v>490</v>
      </c>
    </row>
    <row r="40" spans="1:13" ht="23.25" customHeight="1"/>
    <row r="41" spans="1:13" ht="35.25" customHeight="1">
      <c r="B41" s="5" t="s">
        <v>49</v>
      </c>
      <c r="I41" s="23" t="s">
        <v>13</v>
      </c>
    </row>
  </sheetData>
  <mergeCells count="11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70866141732283472" right="0.51181102362204722" top="0.37" bottom="0.39" header="0.2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2"/>
  <sheetViews>
    <sheetView workbookViewId="0">
      <selection activeCell="E13" sqref="E13"/>
    </sheetView>
  </sheetViews>
  <sheetFormatPr defaultRowHeight="15"/>
  <cols>
    <col min="1" max="1" width="6.28515625" customWidth="1"/>
    <col min="2" max="2" width="9.85546875" customWidth="1"/>
    <col min="5" max="5" width="11.42578125" customWidth="1"/>
    <col min="6" max="6" width="10" customWidth="1"/>
    <col min="10" max="10" width="9.5703125" customWidth="1"/>
    <col min="14" max="14" width="10.140625" customWidth="1"/>
  </cols>
  <sheetData>
    <row r="1" spans="1:17">
      <c r="A1" s="86"/>
      <c r="B1" s="163" t="s">
        <v>57</v>
      </c>
      <c r="C1" s="164"/>
      <c r="D1" s="164"/>
      <c r="E1" s="164"/>
      <c r="F1" s="87"/>
      <c r="G1" s="86"/>
      <c r="H1" s="86"/>
      <c r="I1" s="86"/>
      <c r="J1" s="88"/>
      <c r="K1" s="89"/>
      <c r="L1" s="89"/>
      <c r="M1" s="89"/>
      <c r="N1" s="90" t="s">
        <v>65</v>
      </c>
      <c r="O1" s="91"/>
      <c r="P1" s="89"/>
      <c r="Q1" s="89"/>
    </row>
    <row r="2" spans="1:17">
      <c r="A2" s="165" t="s">
        <v>66</v>
      </c>
      <c r="B2" s="166"/>
      <c r="C2" s="166"/>
      <c r="D2" s="166"/>
      <c r="E2" s="166"/>
      <c r="F2" s="86"/>
      <c r="G2" s="86"/>
      <c r="H2" s="86"/>
      <c r="I2" s="86"/>
      <c r="J2" s="86"/>
      <c r="K2" s="86"/>
      <c r="L2" s="86"/>
      <c r="M2" s="86"/>
      <c r="N2" s="167" t="s">
        <v>67</v>
      </c>
      <c r="O2" s="168"/>
      <c r="P2" s="168"/>
      <c r="Q2" s="168"/>
    </row>
    <row r="3" spans="1:17">
      <c r="A3" s="86"/>
      <c r="B3" s="86"/>
      <c r="C3" s="86"/>
      <c r="D3" s="86"/>
      <c r="E3" s="86"/>
      <c r="F3" s="86"/>
      <c r="G3" s="86" t="s">
        <v>68</v>
      </c>
      <c r="H3" s="86"/>
      <c r="I3" s="86"/>
      <c r="J3" s="86"/>
      <c r="K3" s="86"/>
      <c r="L3" s="86"/>
      <c r="M3" s="86"/>
      <c r="N3" s="92"/>
      <c r="O3" s="93" t="s">
        <v>69</v>
      </c>
      <c r="P3" s="92"/>
      <c r="Q3" s="92"/>
    </row>
    <row r="4" spans="1:17" ht="15.75">
      <c r="A4" s="86"/>
      <c r="B4" s="169" t="s">
        <v>70</v>
      </c>
      <c r="C4" s="169"/>
      <c r="D4" s="169"/>
      <c r="E4" s="169"/>
      <c r="F4" s="86"/>
      <c r="G4" s="170" t="s">
        <v>71</v>
      </c>
      <c r="H4" s="170"/>
      <c r="I4" s="170"/>
      <c r="J4" s="170"/>
      <c r="K4" s="170"/>
      <c r="L4" s="94"/>
      <c r="M4" s="86"/>
      <c r="N4" s="171"/>
      <c r="O4" s="172"/>
      <c r="P4" s="172"/>
      <c r="Q4" s="172"/>
    </row>
    <row r="5" spans="1:17">
      <c r="A5" s="165" t="s">
        <v>72</v>
      </c>
      <c r="B5" s="173"/>
      <c r="C5" s="173"/>
      <c r="D5" s="173"/>
      <c r="E5" s="173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>
      <c r="A6" s="95"/>
      <c r="B6" s="95"/>
      <c r="C6" s="95"/>
      <c r="D6" s="95"/>
      <c r="E6" s="174" t="s">
        <v>73</v>
      </c>
      <c r="F6" s="174"/>
      <c r="G6" s="174"/>
      <c r="H6" s="174"/>
      <c r="I6" s="174"/>
      <c r="J6" s="174"/>
      <c r="K6" s="174"/>
      <c r="L6" s="174"/>
      <c r="M6" s="174"/>
      <c r="N6" s="174"/>
      <c r="O6" s="95"/>
      <c r="P6" s="95"/>
      <c r="Q6" s="95"/>
    </row>
    <row r="7" spans="1:17">
      <c r="A7" s="95"/>
      <c r="B7" s="95"/>
      <c r="C7" s="95"/>
      <c r="D7" s="95"/>
      <c r="E7" s="175" t="str">
        <f>'[1]РТП-44'!E7:N7</f>
        <v>в режимный день 21 июля 2017 г.</v>
      </c>
      <c r="F7" s="175"/>
      <c r="G7" s="175"/>
      <c r="H7" s="175"/>
      <c r="I7" s="175"/>
      <c r="J7" s="175"/>
      <c r="K7" s="175"/>
      <c r="L7" s="175"/>
      <c r="M7" s="175"/>
      <c r="N7" s="175"/>
      <c r="O7" s="95"/>
      <c r="P7" s="95"/>
      <c r="Q7" s="95"/>
    </row>
    <row r="8" spans="1:17">
      <c r="A8" s="95"/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1:17">
      <c r="A9" s="181" t="s">
        <v>74</v>
      </c>
      <c r="B9" s="184" t="s">
        <v>3</v>
      </c>
      <c r="C9" s="185"/>
      <c r="D9" s="185"/>
      <c r="E9" s="185"/>
      <c r="F9" s="185"/>
      <c r="G9" s="185"/>
      <c r="H9" s="185"/>
      <c r="I9" s="186"/>
      <c r="J9" s="184" t="s">
        <v>8</v>
      </c>
      <c r="K9" s="185"/>
      <c r="L9" s="185"/>
      <c r="M9" s="185"/>
      <c r="N9" s="185"/>
      <c r="O9" s="185"/>
      <c r="P9" s="185"/>
      <c r="Q9" s="186"/>
    </row>
    <row r="10" spans="1:17">
      <c r="A10" s="196"/>
      <c r="B10" s="187" t="s">
        <v>75</v>
      </c>
      <c r="C10" s="188"/>
      <c r="D10" s="188"/>
      <c r="E10" s="189"/>
      <c r="F10" s="190" t="s">
        <v>76</v>
      </c>
      <c r="G10" s="191"/>
      <c r="H10" s="191"/>
      <c r="I10" s="192"/>
      <c r="J10" s="190" t="str">
        <f>B10</f>
        <v>ТП-682 Т1</v>
      </c>
      <c r="K10" s="191"/>
      <c r="L10" s="191"/>
      <c r="M10" s="192"/>
      <c r="N10" s="184" t="str">
        <f>F10</f>
        <v>ТП-682 Т2</v>
      </c>
      <c r="O10" s="185"/>
      <c r="P10" s="185"/>
      <c r="Q10" s="186"/>
    </row>
    <row r="11" spans="1:17">
      <c r="A11" s="196"/>
      <c r="B11" s="193" t="s">
        <v>77</v>
      </c>
      <c r="C11" s="177"/>
      <c r="D11" s="86"/>
      <c r="E11" s="111"/>
      <c r="F11" s="184" t="s">
        <v>78</v>
      </c>
      <c r="G11" s="185"/>
      <c r="H11" s="112"/>
      <c r="I11" s="113"/>
      <c r="J11" s="184" t="s">
        <v>78</v>
      </c>
      <c r="K11" s="185"/>
      <c r="L11" s="112"/>
      <c r="M11" s="113"/>
      <c r="N11" s="184" t="s">
        <v>78</v>
      </c>
      <c r="O11" s="185"/>
      <c r="P11" s="112"/>
      <c r="Q11" s="113"/>
    </row>
    <row r="12" spans="1:17" ht="36">
      <c r="A12" s="197"/>
      <c r="B12" s="104" t="s">
        <v>79</v>
      </c>
      <c r="C12" s="104" t="s">
        <v>80</v>
      </c>
      <c r="D12" s="104"/>
      <c r="E12" s="104" t="s">
        <v>81</v>
      </c>
      <c r="F12" s="104" t="s">
        <v>79</v>
      </c>
      <c r="G12" s="104" t="s">
        <v>80</v>
      </c>
      <c r="H12" s="104"/>
      <c r="I12" s="104" t="s">
        <v>81</v>
      </c>
      <c r="J12" s="104" t="s">
        <v>79</v>
      </c>
      <c r="K12" s="104" t="s">
        <v>80</v>
      </c>
      <c r="L12" s="104"/>
      <c r="M12" s="104" t="s">
        <v>81</v>
      </c>
      <c r="N12" s="104" t="s">
        <v>79</v>
      </c>
      <c r="O12" s="104" t="s">
        <v>80</v>
      </c>
      <c r="P12" s="104"/>
      <c r="Q12" s="104" t="s">
        <v>81</v>
      </c>
    </row>
    <row r="13" spans="1:17">
      <c r="A13" s="96">
        <v>1</v>
      </c>
      <c r="B13" s="96">
        <v>2</v>
      </c>
      <c r="C13" s="96">
        <v>3</v>
      </c>
      <c r="D13" s="96"/>
      <c r="E13" s="96">
        <v>4</v>
      </c>
      <c r="F13" s="96">
        <v>5</v>
      </c>
      <c r="G13" s="96">
        <v>6</v>
      </c>
      <c r="H13" s="96"/>
      <c r="I13" s="96">
        <v>7</v>
      </c>
      <c r="J13" s="96">
        <v>8</v>
      </c>
      <c r="K13" s="96">
        <v>9</v>
      </c>
      <c r="L13" s="96"/>
      <c r="M13" s="96">
        <v>10</v>
      </c>
      <c r="N13" s="96">
        <v>11</v>
      </c>
      <c r="O13" s="96">
        <v>12</v>
      </c>
      <c r="P13" s="96"/>
      <c r="Q13" s="96">
        <v>13</v>
      </c>
    </row>
    <row r="14" spans="1:17">
      <c r="A14" s="96">
        <v>0</v>
      </c>
      <c r="B14" s="97"/>
      <c r="C14" s="98"/>
      <c r="D14" s="98"/>
      <c r="E14" s="98"/>
      <c r="F14" s="97"/>
      <c r="G14" s="98"/>
      <c r="H14" s="98"/>
      <c r="I14" s="98"/>
      <c r="J14" s="97"/>
      <c r="K14" s="98"/>
      <c r="L14" s="98"/>
      <c r="M14" s="98"/>
      <c r="N14" s="97"/>
      <c r="O14" s="98"/>
      <c r="P14" s="98"/>
      <c r="Q14" s="98"/>
    </row>
    <row r="15" spans="1:17">
      <c r="A15" s="96">
        <v>1</v>
      </c>
      <c r="B15" s="97"/>
      <c r="C15" s="98"/>
      <c r="D15" s="98"/>
      <c r="E15" s="99">
        <v>21</v>
      </c>
      <c r="F15" s="97"/>
      <c r="G15" s="98"/>
      <c r="H15" s="98"/>
      <c r="I15" s="99">
        <v>8.6000000000000014</v>
      </c>
      <c r="J15" s="97"/>
      <c r="K15" s="98"/>
      <c r="L15" s="98"/>
      <c r="M15" s="99">
        <v>9.8000000000000007</v>
      </c>
      <c r="N15" s="97"/>
      <c r="O15" s="98"/>
      <c r="P15" s="98"/>
      <c r="Q15" s="99">
        <v>1.7000000000000002</v>
      </c>
    </row>
    <row r="16" spans="1:17">
      <c r="A16" s="96">
        <v>2</v>
      </c>
      <c r="B16" s="97"/>
      <c r="C16" s="98"/>
      <c r="D16" s="98"/>
      <c r="E16" s="99">
        <v>21.8</v>
      </c>
      <c r="F16" s="97"/>
      <c r="G16" s="98"/>
      <c r="H16" s="98"/>
      <c r="I16" s="99">
        <v>6</v>
      </c>
      <c r="J16" s="97"/>
      <c r="K16" s="98"/>
      <c r="L16" s="98"/>
      <c r="M16" s="99">
        <v>9.4</v>
      </c>
      <c r="N16" s="97"/>
      <c r="O16" s="98"/>
      <c r="P16" s="98"/>
      <c r="Q16" s="99">
        <v>0.60000000000000009</v>
      </c>
    </row>
    <row r="17" spans="1:17">
      <c r="A17" s="96">
        <v>3</v>
      </c>
      <c r="B17" s="97"/>
      <c r="C17" s="98"/>
      <c r="D17" s="98"/>
      <c r="E17" s="99">
        <v>15</v>
      </c>
      <c r="F17" s="97"/>
      <c r="G17" s="98"/>
      <c r="H17" s="98"/>
      <c r="I17" s="99">
        <v>4.2</v>
      </c>
      <c r="J17" s="97"/>
      <c r="K17" s="98"/>
      <c r="L17" s="98"/>
      <c r="M17" s="99">
        <v>9.1999999999999993</v>
      </c>
      <c r="N17" s="97"/>
      <c r="O17" s="98"/>
      <c r="P17" s="98"/>
      <c r="Q17" s="99">
        <v>0.7</v>
      </c>
    </row>
    <row r="18" spans="1:17">
      <c r="A18" s="96">
        <v>4</v>
      </c>
      <c r="B18" s="97"/>
      <c r="C18" s="98"/>
      <c r="D18" s="98"/>
      <c r="E18" s="99">
        <v>14.2</v>
      </c>
      <c r="F18" s="97"/>
      <c r="G18" s="98"/>
      <c r="H18" s="98"/>
      <c r="I18" s="99">
        <v>4.0999999999999996</v>
      </c>
      <c r="J18" s="97"/>
      <c r="K18" s="98"/>
      <c r="L18" s="98"/>
      <c r="M18" s="99">
        <v>9.5</v>
      </c>
      <c r="N18" s="97"/>
      <c r="O18" s="98"/>
      <c r="P18" s="98"/>
      <c r="Q18" s="99">
        <v>1.1000000000000001</v>
      </c>
    </row>
    <row r="19" spans="1:17">
      <c r="A19" s="96">
        <v>5</v>
      </c>
      <c r="B19" s="97"/>
      <c r="C19" s="98"/>
      <c r="D19" s="98"/>
      <c r="E19" s="99">
        <v>15</v>
      </c>
      <c r="F19" s="97"/>
      <c r="G19" s="98"/>
      <c r="H19" s="98"/>
      <c r="I19" s="99">
        <v>4.5</v>
      </c>
      <c r="J19" s="97"/>
      <c r="K19" s="98"/>
      <c r="L19" s="98"/>
      <c r="M19" s="99">
        <v>10.399999999999999</v>
      </c>
      <c r="N19" s="97"/>
      <c r="O19" s="98"/>
      <c r="P19" s="98"/>
      <c r="Q19" s="99">
        <v>0.4</v>
      </c>
    </row>
    <row r="20" spans="1:17">
      <c r="A20" s="96">
        <v>6</v>
      </c>
      <c r="B20" s="97"/>
      <c r="C20" s="98"/>
      <c r="D20" s="98"/>
      <c r="E20" s="99">
        <v>17.899999999999999</v>
      </c>
      <c r="F20" s="97"/>
      <c r="G20" s="98"/>
      <c r="H20" s="98"/>
      <c r="I20" s="99">
        <v>5.6000000000000005</v>
      </c>
      <c r="J20" s="97"/>
      <c r="K20" s="98"/>
      <c r="L20" s="98"/>
      <c r="M20" s="99">
        <v>9.4</v>
      </c>
      <c r="N20" s="97"/>
      <c r="O20" s="98"/>
      <c r="P20" s="98"/>
      <c r="Q20" s="99">
        <v>1</v>
      </c>
    </row>
    <row r="21" spans="1:17">
      <c r="A21" s="96">
        <v>7</v>
      </c>
      <c r="B21" s="97"/>
      <c r="C21" s="98"/>
      <c r="D21" s="98"/>
      <c r="E21" s="99">
        <v>22.4</v>
      </c>
      <c r="F21" s="97"/>
      <c r="G21" s="98"/>
      <c r="H21" s="98"/>
      <c r="I21" s="99">
        <v>9.8999999999999986</v>
      </c>
      <c r="J21" s="97"/>
      <c r="K21" s="98"/>
      <c r="L21" s="98"/>
      <c r="M21" s="99">
        <v>9.6999999999999993</v>
      </c>
      <c r="N21" s="97"/>
      <c r="O21" s="98"/>
      <c r="P21" s="98"/>
      <c r="Q21" s="99">
        <v>1.3</v>
      </c>
    </row>
    <row r="22" spans="1:17">
      <c r="A22" s="96">
        <v>8</v>
      </c>
      <c r="B22" s="97"/>
      <c r="C22" s="98"/>
      <c r="D22" s="98"/>
      <c r="E22" s="99">
        <v>29</v>
      </c>
      <c r="F22" s="97"/>
      <c r="G22" s="98"/>
      <c r="H22" s="98"/>
      <c r="I22" s="99">
        <v>13</v>
      </c>
      <c r="J22" s="97"/>
      <c r="K22" s="98"/>
      <c r="L22" s="98"/>
      <c r="M22" s="99">
        <v>10.600000000000001</v>
      </c>
      <c r="N22" s="97"/>
      <c r="O22" s="98"/>
      <c r="P22" s="98"/>
      <c r="Q22" s="99">
        <v>2.2999999999999998</v>
      </c>
    </row>
    <row r="23" spans="1:17">
      <c r="A23" s="96">
        <v>9</v>
      </c>
      <c r="B23" s="97"/>
      <c r="C23" s="98"/>
      <c r="D23" s="98"/>
      <c r="E23" s="99">
        <v>31.2</v>
      </c>
      <c r="F23" s="97"/>
      <c r="G23" s="98"/>
      <c r="H23" s="98"/>
      <c r="I23" s="99">
        <v>13.8</v>
      </c>
      <c r="J23" s="97"/>
      <c r="K23" s="98"/>
      <c r="L23" s="98"/>
      <c r="M23" s="99">
        <v>11.7</v>
      </c>
      <c r="N23" s="97"/>
      <c r="O23" s="98"/>
      <c r="P23" s="98"/>
      <c r="Q23" s="99">
        <v>4</v>
      </c>
    </row>
    <row r="24" spans="1:17">
      <c r="A24" s="96">
        <v>10</v>
      </c>
      <c r="B24" s="97"/>
      <c r="C24" s="98"/>
      <c r="D24" s="98"/>
      <c r="E24" s="99">
        <v>37.5</v>
      </c>
      <c r="F24" s="97"/>
      <c r="G24" s="98"/>
      <c r="H24" s="98"/>
      <c r="I24" s="99">
        <v>10.5</v>
      </c>
      <c r="J24" s="97"/>
      <c r="K24" s="98"/>
      <c r="L24" s="98"/>
      <c r="M24" s="99">
        <v>13.100000000000001</v>
      </c>
      <c r="N24" s="97"/>
      <c r="O24" s="98"/>
      <c r="P24" s="98"/>
      <c r="Q24" s="99">
        <v>3.1</v>
      </c>
    </row>
    <row r="25" spans="1:17">
      <c r="A25" s="96">
        <v>11</v>
      </c>
      <c r="B25" s="97"/>
      <c r="C25" s="98"/>
      <c r="D25" s="98"/>
      <c r="E25" s="99">
        <v>32.799999999999997</v>
      </c>
      <c r="F25" s="97"/>
      <c r="G25" s="98"/>
      <c r="H25" s="98"/>
      <c r="I25" s="99">
        <v>9.9</v>
      </c>
      <c r="J25" s="97"/>
      <c r="K25" s="98"/>
      <c r="L25" s="98"/>
      <c r="M25" s="99">
        <v>13.8</v>
      </c>
      <c r="N25" s="97"/>
      <c r="O25" s="98"/>
      <c r="P25" s="98"/>
      <c r="Q25" s="99">
        <v>2.8</v>
      </c>
    </row>
    <row r="26" spans="1:17">
      <c r="A26" s="96">
        <v>12</v>
      </c>
      <c r="B26" s="97"/>
      <c r="C26" s="98"/>
      <c r="D26" s="98"/>
      <c r="E26" s="99">
        <v>36.799999999999997</v>
      </c>
      <c r="F26" s="97"/>
      <c r="G26" s="98"/>
      <c r="H26" s="98"/>
      <c r="I26" s="99">
        <v>13.600000000000001</v>
      </c>
      <c r="J26" s="97"/>
      <c r="K26" s="98"/>
      <c r="L26" s="98"/>
      <c r="M26" s="99">
        <v>14.2</v>
      </c>
      <c r="N26" s="97"/>
      <c r="O26" s="98"/>
      <c r="P26" s="98"/>
      <c r="Q26" s="99">
        <v>2.2999999999999998</v>
      </c>
    </row>
    <row r="27" spans="1:17">
      <c r="A27" s="96">
        <v>13</v>
      </c>
      <c r="B27" s="97"/>
      <c r="C27" s="98"/>
      <c r="D27" s="98"/>
      <c r="E27" s="99">
        <v>36.700000000000003</v>
      </c>
      <c r="F27" s="97"/>
      <c r="G27" s="98"/>
      <c r="H27" s="98"/>
      <c r="I27" s="99">
        <v>15.2</v>
      </c>
      <c r="J27" s="97"/>
      <c r="K27" s="98"/>
      <c r="L27" s="98"/>
      <c r="M27" s="99">
        <v>14.4</v>
      </c>
      <c r="N27" s="97"/>
      <c r="O27" s="98"/>
      <c r="P27" s="98"/>
      <c r="Q27" s="99">
        <v>3.0999999999999996</v>
      </c>
    </row>
    <row r="28" spans="1:17">
      <c r="A28" s="96">
        <v>14</v>
      </c>
      <c r="B28" s="97"/>
      <c r="C28" s="98"/>
      <c r="D28" s="98"/>
      <c r="E28" s="99">
        <v>40.200000000000003</v>
      </c>
      <c r="F28" s="97"/>
      <c r="G28" s="98"/>
      <c r="H28" s="98"/>
      <c r="I28" s="99">
        <v>11.799999999999999</v>
      </c>
      <c r="J28" s="97"/>
      <c r="K28" s="98"/>
      <c r="L28" s="98"/>
      <c r="M28" s="99">
        <v>13.400000000000002</v>
      </c>
      <c r="N28" s="97"/>
      <c r="O28" s="98"/>
      <c r="P28" s="98"/>
      <c r="Q28" s="99">
        <v>1.7</v>
      </c>
    </row>
    <row r="29" spans="1:17">
      <c r="A29" s="96">
        <v>15</v>
      </c>
      <c r="B29" s="97"/>
      <c r="C29" s="98"/>
      <c r="D29" s="98"/>
      <c r="E29" s="99">
        <v>37.6</v>
      </c>
      <c r="F29" s="97"/>
      <c r="G29" s="98"/>
      <c r="H29" s="98"/>
      <c r="I29" s="99">
        <v>10.9</v>
      </c>
      <c r="J29" s="97"/>
      <c r="K29" s="98"/>
      <c r="L29" s="98"/>
      <c r="M29" s="99">
        <v>13</v>
      </c>
      <c r="N29" s="97"/>
      <c r="O29" s="98"/>
      <c r="P29" s="98"/>
      <c r="Q29" s="99">
        <v>2.2000000000000002</v>
      </c>
    </row>
    <row r="30" spans="1:17">
      <c r="A30" s="96">
        <v>16</v>
      </c>
      <c r="B30" s="97"/>
      <c r="C30" s="98"/>
      <c r="D30" s="98"/>
      <c r="E30" s="99">
        <v>35.299999999999997</v>
      </c>
      <c r="F30" s="97"/>
      <c r="G30" s="98"/>
      <c r="H30" s="98"/>
      <c r="I30" s="99">
        <v>11.3</v>
      </c>
      <c r="J30" s="97"/>
      <c r="K30" s="98"/>
      <c r="L30" s="98"/>
      <c r="M30" s="99">
        <v>14.100000000000001</v>
      </c>
      <c r="N30" s="97"/>
      <c r="O30" s="98"/>
      <c r="P30" s="98"/>
      <c r="Q30" s="99">
        <v>2</v>
      </c>
    </row>
    <row r="31" spans="1:17">
      <c r="A31" s="96">
        <v>17</v>
      </c>
      <c r="B31" s="97"/>
      <c r="C31" s="98"/>
      <c r="D31" s="98"/>
      <c r="E31" s="99">
        <v>35.1</v>
      </c>
      <c r="F31" s="97"/>
      <c r="G31" s="98"/>
      <c r="H31" s="98"/>
      <c r="I31" s="99">
        <v>10.3</v>
      </c>
      <c r="J31" s="97"/>
      <c r="K31" s="98"/>
      <c r="L31" s="98"/>
      <c r="M31" s="99">
        <v>14.4</v>
      </c>
      <c r="N31" s="97"/>
      <c r="O31" s="98"/>
      <c r="P31" s="98"/>
      <c r="Q31" s="99">
        <v>2.4000000000000004</v>
      </c>
    </row>
    <row r="32" spans="1:17">
      <c r="A32" s="96">
        <v>18</v>
      </c>
      <c r="B32" s="97"/>
      <c r="C32" s="98"/>
      <c r="D32" s="98"/>
      <c r="E32" s="99">
        <v>35.9</v>
      </c>
      <c r="F32" s="97"/>
      <c r="G32" s="98"/>
      <c r="H32" s="98"/>
      <c r="I32" s="99">
        <v>14.7</v>
      </c>
      <c r="J32" s="97"/>
      <c r="K32" s="98"/>
      <c r="L32" s="98"/>
      <c r="M32" s="99">
        <v>13.5</v>
      </c>
      <c r="N32" s="97"/>
      <c r="O32" s="98"/>
      <c r="P32" s="98"/>
      <c r="Q32" s="99">
        <v>4.2</v>
      </c>
    </row>
    <row r="33" spans="1:17">
      <c r="A33" s="96">
        <v>19</v>
      </c>
      <c r="B33" s="97"/>
      <c r="C33" s="98"/>
      <c r="D33" s="98"/>
      <c r="E33" s="99">
        <v>44.599999999999994</v>
      </c>
      <c r="F33" s="97"/>
      <c r="G33" s="98"/>
      <c r="H33" s="98"/>
      <c r="I33" s="99">
        <v>14.399999999999999</v>
      </c>
      <c r="J33" s="97"/>
      <c r="K33" s="98"/>
      <c r="L33" s="98"/>
      <c r="M33" s="99">
        <v>16.100000000000001</v>
      </c>
      <c r="N33" s="97"/>
      <c r="O33" s="98"/>
      <c r="P33" s="98"/>
      <c r="Q33" s="99">
        <v>5.5</v>
      </c>
    </row>
    <row r="34" spans="1:17">
      <c r="A34" s="96">
        <v>20</v>
      </c>
      <c r="B34" s="97"/>
      <c r="C34" s="98"/>
      <c r="D34" s="98"/>
      <c r="E34" s="99">
        <v>47</v>
      </c>
      <c r="F34" s="97"/>
      <c r="G34" s="98"/>
      <c r="H34" s="98"/>
      <c r="I34" s="99">
        <v>12.100000000000001</v>
      </c>
      <c r="J34" s="97"/>
      <c r="K34" s="98"/>
      <c r="L34" s="98"/>
      <c r="M34" s="99">
        <v>16.600000000000001</v>
      </c>
      <c r="N34" s="97"/>
      <c r="O34" s="98"/>
      <c r="P34" s="98"/>
      <c r="Q34" s="99">
        <v>3.8</v>
      </c>
    </row>
    <row r="35" spans="1:17">
      <c r="A35" s="96">
        <v>21</v>
      </c>
      <c r="B35" s="97"/>
      <c r="C35" s="98"/>
      <c r="D35" s="98"/>
      <c r="E35" s="99">
        <v>48.5</v>
      </c>
      <c r="F35" s="97"/>
      <c r="G35" s="98"/>
      <c r="H35" s="98"/>
      <c r="I35" s="99">
        <v>14.3</v>
      </c>
      <c r="J35" s="97"/>
      <c r="K35" s="98"/>
      <c r="L35" s="98"/>
      <c r="M35" s="99">
        <v>15.700000000000001</v>
      </c>
      <c r="N35" s="97"/>
      <c r="O35" s="98"/>
      <c r="P35" s="98"/>
      <c r="Q35" s="99">
        <v>3.3000000000000003</v>
      </c>
    </row>
    <row r="36" spans="1:17">
      <c r="A36" s="96">
        <v>22</v>
      </c>
      <c r="B36" s="97"/>
      <c r="C36" s="98"/>
      <c r="D36" s="98"/>
      <c r="E36" s="99">
        <v>47.7</v>
      </c>
      <c r="F36" s="97"/>
      <c r="G36" s="98"/>
      <c r="H36" s="98"/>
      <c r="I36" s="99">
        <v>14.5</v>
      </c>
      <c r="J36" s="97"/>
      <c r="K36" s="98"/>
      <c r="L36" s="98"/>
      <c r="M36" s="99">
        <v>13.8</v>
      </c>
      <c r="N36" s="97"/>
      <c r="O36" s="98"/>
      <c r="P36" s="98"/>
      <c r="Q36" s="99">
        <v>1.4000000000000001</v>
      </c>
    </row>
    <row r="37" spans="1:17">
      <c r="A37" s="96">
        <v>23</v>
      </c>
      <c r="B37" s="97"/>
      <c r="C37" s="98"/>
      <c r="D37" s="98"/>
      <c r="E37" s="99">
        <v>40.200000000000003</v>
      </c>
      <c r="F37" s="97"/>
      <c r="G37" s="98"/>
      <c r="H37" s="98"/>
      <c r="I37" s="99">
        <v>11.8</v>
      </c>
      <c r="J37" s="97"/>
      <c r="K37" s="98"/>
      <c r="L37" s="98"/>
      <c r="M37" s="99">
        <v>12.9</v>
      </c>
      <c r="N37" s="97"/>
      <c r="O37" s="98"/>
      <c r="P37" s="98"/>
      <c r="Q37" s="99">
        <v>1.9</v>
      </c>
    </row>
    <row r="38" spans="1:17">
      <c r="A38" s="96">
        <v>24</v>
      </c>
      <c r="B38" s="97"/>
      <c r="C38" s="98"/>
      <c r="D38" s="98"/>
      <c r="E38" s="99">
        <v>31.9</v>
      </c>
      <c r="F38" s="97"/>
      <c r="G38" s="98"/>
      <c r="H38" s="98"/>
      <c r="I38" s="99">
        <v>9.8999999999999986</v>
      </c>
      <c r="J38" s="97"/>
      <c r="K38" s="98"/>
      <c r="L38" s="98"/>
      <c r="M38" s="99">
        <v>9.8000000000000007</v>
      </c>
      <c r="N38" s="97"/>
      <c r="O38" s="98"/>
      <c r="P38" s="98"/>
      <c r="Q38" s="99">
        <v>1.7</v>
      </c>
    </row>
    <row r="39" spans="1:17">
      <c r="A39" s="96" t="s">
        <v>82</v>
      </c>
      <c r="B39" s="100"/>
      <c r="C39" s="100"/>
      <c r="D39" s="100"/>
      <c r="E39" s="101">
        <f>SUM(E15:E38)</f>
        <v>775.30000000000018</v>
      </c>
      <c r="F39" s="100"/>
      <c r="G39" s="100"/>
      <c r="H39" s="100"/>
      <c r="I39" s="101">
        <f>SUM(I15:I38)</f>
        <v>254.90000000000006</v>
      </c>
      <c r="J39" s="100"/>
      <c r="K39" s="100"/>
      <c r="L39" s="100"/>
      <c r="M39" s="101">
        <f>SUM(M15:M38)</f>
        <v>298.5</v>
      </c>
      <c r="N39" s="100"/>
      <c r="O39" s="100"/>
      <c r="P39" s="100"/>
      <c r="Q39" s="101">
        <f>SUM(Q15:Q38)</f>
        <v>54.499999999999993</v>
      </c>
    </row>
    <row r="40" spans="1:17">
      <c r="A40" s="95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1:17">
      <c r="A41" s="95"/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1:17">
      <c r="A42" s="176" t="s">
        <v>83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</sheetData>
  <mergeCells count="21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A2:E2"/>
    <mergeCell ref="N2:Q2"/>
    <mergeCell ref="B4:E4"/>
    <mergeCell ref="G4:K4"/>
    <mergeCell ref="N4:Q4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workbookViewId="0">
      <selection activeCell="E7" sqref="E7:N7"/>
    </sheetView>
  </sheetViews>
  <sheetFormatPr defaultRowHeight="15"/>
  <cols>
    <col min="1" max="1" width="5.28515625" customWidth="1"/>
    <col min="5" max="5" width="14.5703125" customWidth="1"/>
  </cols>
  <sheetData>
    <row r="1" spans="1:17">
      <c r="A1" s="86"/>
      <c r="B1" s="177" t="s">
        <v>57</v>
      </c>
      <c r="C1" s="178"/>
      <c r="D1" s="178"/>
      <c r="E1" s="178"/>
      <c r="F1" s="87"/>
      <c r="G1" s="86"/>
      <c r="H1" s="86"/>
      <c r="I1" s="86"/>
      <c r="J1" s="88"/>
      <c r="K1" s="89"/>
      <c r="L1" s="89"/>
      <c r="M1" s="89"/>
      <c r="N1" s="90" t="s">
        <v>65</v>
      </c>
      <c r="O1" s="91"/>
      <c r="P1" s="89"/>
      <c r="Q1" s="89"/>
    </row>
    <row r="2" spans="1:17">
      <c r="A2" s="165" t="s">
        <v>66</v>
      </c>
      <c r="B2" s="166"/>
      <c r="C2" s="166"/>
      <c r="D2" s="166"/>
      <c r="E2" s="166"/>
      <c r="F2" s="86"/>
      <c r="G2" s="86"/>
      <c r="H2" s="86"/>
      <c r="I2" s="86"/>
      <c r="J2" s="86"/>
      <c r="K2" s="86"/>
      <c r="L2" s="86"/>
      <c r="M2" s="86"/>
      <c r="N2" s="167" t="s">
        <v>67</v>
      </c>
      <c r="O2" s="168"/>
      <c r="P2" s="168"/>
      <c r="Q2" s="168"/>
    </row>
    <row r="3" spans="1:17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92"/>
      <c r="O3" s="93" t="s">
        <v>84</v>
      </c>
      <c r="P3" s="92"/>
      <c r="Q3" s="92"/>
    </row>
    <row r="4" spans="1:17" ht="15.75">
      <c r="A4" s="86"/>
      <c r="B4" s="179" t="s">
        <v>70</v>
      </c>
      <c r="C4" s="180"/>
      <c r="D4" s="180"/>
      <c r="E4" s="180"/>
      <c r="F4" s="86"/>
      <c r="G4" s="170" t="s">
        <v>71</v>
      </c>
      <c r="H4" s="170"/>
      <c r="I4" s="170"/>
      <c r="J4" s="170"/>
      <c r="K4" s="170"/>
      <c r="L4" s="94"/>
      <c r="M4" s="86"/>
      <c r="N4" s="171"/>
      <c r="O4" s="172"/>
      <c r="P4" s="172"/>
      <c r="Q4" s="172"/>
    </row>
    <row r="5" spans="1:17">
      <c r="A5" s="165" t="s">
        <v>72</v>
      </c>
      <c r="B5" s="173"/>
      <c r="C5" s="173"/>
      <c r="D5" s="173"/>
      <c r="E5" s="173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>
      <c r="A6" s="86"/>
      <c r="B6" s="86"/>
      <c r="C6" s="86"/>
      <c r="D6" s="86"/>
      <c r="E6" s="174" t="s">
        <v>73</v>
      </c>
      <c r="F6" s="174"/>
      <c r="G6" s="174"/>
      <c r="H6" s="174"/>
      <c r="I6" s="174"/>
      <c r="J6" s="174"/>
      <c r="K6" s="174"/>
      <c r="L6" s="174"/>
      <c r="M6" s="174"/>
      <c r="N6" s="174"/>
      <c r="O6" s="86"/>
      <c r="P6" s="86"/>
      <c r="Q6" s="86"/>
    </row>
    <row r="7" spans="1:17">
      <c r="A7" s="86"/>
      <c r="B7" s="86"/>
      <c r="C7" s="86"/>
      <c r="D7" s="86"/>
      <c r="E7" s="175" t="str">
        <f>'[1]РТП-44'!E7:N7</f>
        <v>в режимный день 21 июля 2017 г.</v>
      </c>
      <c r="F7" s="175"/>
      <c r="G7" s="175"/>
      <c r="H7" s="175"/>
      <c r="I7" s="175"/>
      <c r="J7" s="175"/>
      <c r="K7" s="175"/>
      <c r="L7" s="175"/>
      <c r="M7" s="175"/>
      <c r="N7" s="175"/>
      <c r="O7" s="86"/>
      <c r="P7" s="86"/>
      <c r="Q7" s="86"/>
    </row>
    <row r="8" spans="1:17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>
      <c r="A9" s="181" t="s">
        <v>74</v>
      </c>
      <c r="B9" s="184" t="s">
        <v>3</v>
      </c>
      <c r="C9" s="185"/>
      <c r="D9" s="185"/>
      <c r="E9" s="185"/>
      <c r="F9" s="185"/>
      <c r="G9" s="185"/>
      <c r="H9" s="185"/>
      <c r="I9" s="186"/>
      <c r="J9" s="184" t="s">
        <v>8</v>
      </c>
      <c r="K9" s="185"/>
      <c r="L9" s="185"/>
      <c r="M9" s="185"/>
      <c r="N9" s="185"/>
      <c r="O9" s="185"/>
      <c r="P9" s="185"/>
      <c r="Q9" s="186"/>
    </row>
    <row r="10" spans="1:17">
      <c r="A10" s="182"/>
      <c r="B10" s="187" t="s">
        <v>85</v>
      </c>
      <c r="C10" s="188"/>
      <c r="D10" s="188"/>
      <c r="E10" s="189"/>
      <c r="F10" s="190" t="s">
        <v>86</v>
      </c>
      <c r="G10" s="191"/>
      <c r="H10" s="191"/>
      <c r="I10" s="192"/>
      <c r="J10" s="190" t="str">
        <f>B10</f>
        <v>ТП-809 Т1</v>
      </c>
      <c r="K10" s="191"/>
      <c r="L10" s="191"/>
      <c r="M10" s="192"/>
      <c r="N10" s="184" t="str">
        <f>F10</f>
        <v>ТП-809 Т2</v>
      </c>
      <c r="O10" s="185"/>
      <c r="P10" s="185"/>
      <c r="Q10" s="186"/>
    </row>
    <row r="11" spans="1:17">
      <c r="A11" s="182"/>
      <c r="B11" s="193" t="s">
        <v>77</v>
      </c>
      <c r="C11" s="177"/>
      <c r="D11" s="86"/>
      <c r="E11" s="111"/>
      <c r="F11" s="184" t="s">
        <v>78</v>
      </c>
      <c r="G11" s="185"/>
      <c r="H11" s="103"/>
      <c r="I11" s="102"/>
      <c r="J11" s="184" t="s">
        <v>78</v>
      </c>
      <c r="K11" s="185"/>
      <c r="L11" s="103"/>
      <c r="M11" s="102"/>
      <c r="N11" s="184" t="s">
        <v>78</v>
      </c>
      <c r="O11" s="185"/>
      <c r="P11" s="103"/>
      <c r="Q11" s="102"/>
    </row>
    <row r="12" spans="1:17" ht="36">
      <c r="A12" s="183"/>
      <c r="B12" s="104" t="s">
        <v>79</v>
      </c>
      <c r="C12" s="104" t="s">
        <v>80</v>
      </c>
      <c r="D12" s="104"/>
      <c r="E12" s="104" t="s">
        <v>81</v>
      </c>
      <c r="F12" s="104" t="s">
        <v>79</v>
      </c>
      <c r="G12" s="104" t="s">
        <v>80</v>
      </c>
      <c r="H12" s="104"/>
      <c r="I12" s="104" t="s">
        <v>81</v>
      </c>
      <c r="J12" s="104" t="s">
        <v>79</v>
      </c>
      <c r="K12" s="104" t="s">
        <v>80</v>
      </c>
      <c r="L12" s="104"/>
      <c r="M12" s="104" t="s">
        <v>81</v>
      </c>
      <c r="N12" s="104" t="s">
        <v>79</v>
      </c>
      <c r="O12" s="104" t="s">
        <v>80</v>
      </c>
      <c r="P12" s="104"/>
      <c r="Q12" s="104" t="s">
        <v>81</v>
      </c>
    </row>
    <row r="13" spans="1:17">
      <c r="A13" s="105">
        <v>1</v>
      </c>
      <c r="B13" s="105">
        <v>2</v>
      </c>
      <c r="C13" s="105">
        <v>3</v>
      </c>
      <c r="D13" s="105"/>
      <c r="E13" s="105">
        <v>4</v>
      </c>
      <c r="F13" s="105">
        <v>5</v>
      </c>
      <c r="G13" s="105">
        <v>6</v>
      </c>
      <c r="H13" s="105"/>
      <c r="I13" s="105">
        <v>7</v>
      </c>
      <c r="J13" s="105">
        <v>8</v>
      </c>
      <c r="K13" s="105">
        <v>9</v>
      </c>
      <c r="L13" s="105"/>
      <c r="M13" s="105">
        <v>10</v>
      </c>
      <c r="N13" s="105">
        <v>11</v>
      </c>
      <c r="O13" s="105">
        <v>12</v>
      </c>
      <c r="P13" s="105"/>
      <c r="Q13" s="105">
        <v>13</v>
      </c>
    </row>
    <row r="14" spans="1:17">
      <c r="A14" s="106">
        <v>0</v>
      </c>
      <c r="B14" s="107"/>
      <c r="C14" s="108"/>
      <c r="D14" s="108"/>
      <c r="E14" s="108"/>
      <c r="F14" s="107"/>
      <c r="G14" s="108"/>
      <c r="H14" s="108"/>
      <c r="I14" s="108"/>
      <c r="J14" s="107"/>
      <c r="K14" s="108"/>
      <c r="L14" s="108"/>
      <c r="M14" s="108"/>
      <c r="N14" s="107"/>
      <c r="O14" s="108"/>
      <c r="P14" s="108"/>
      <c r="Q14" s="108"/>
    </row>
    <row r="15" spans="1:17">
      <c r="A15" s="106">
        <v>1</v>
      </c>
      <c r="B15" s="107"/>
      <c r="C15" s="108"/>
      <c r="D15" s="108"/>
      <c r="E15" s="99">
        <v>49.800000000000004</v>
      </c>
      <c r="F15" s="107"/>
      <c r="G15" s="108"/>
      <c r="H15" s="108"/>
      <c r="I15" s="99">
        <v>38.200000000000003</v>
      </c>
      <c r="J15" s="107"/>
      <c r="K15" s="108"/>
      <c r="L15" s="108"/>
      <c r="M15" s="99">
        <v>16.2</v>
      </c>
      <c r="N15" s="107"/>
      <c r="O15" s="108"/>
      <c r="P15" s="108"/>
      <c r="Q15" s="99">
        <v>8.1999999999999993</v>
      </c>
    </row>
    <row r="16" spans="1:17">
      <c r="A16" s="106">
        <v>2</v>
      </c>
      <c r="B16" s="107"/>
      <c r="C16" s="108"/>
      <c r="D16" s="108"/>
      <c r="E16" s="99">
        <v>40.400000000000006</v>
      </c>
      <c r="F16" s="107"/>
      <c r="G16" s="108"/>
      <c r="H16" s="108"/>
      <c r="I16" s="99">
        <v>35.200000000000003</v>
      </c>
      <c r="J16" s="107"/>
      <c r="K16" s="108"/>
      <c r="L16" s="108"/>
      <c r="M16" s="99">
        <v>15.8</v>
      </c>
      <c r="N16" s="107"/>
      <c r="O16" s="108"/>
      <c r="P16" s="108"/>
      <c r="Q16" s="99">
        <v>7.8</v>
      </c>
    </row>
    <row r="17" spans="1:17">
      <c r="A17" s="106">
        <v>3</v>
      </c>
      <c r="B17" s="107"/>
      <c r="C17" s="108"/>
      <c r="D17" s="108"/>
      <c r="E17" s="99">
        <v>36.799999999999997</v>
      </c>
      <c r="F17" s="107"/>
      <c r="G17" s="108"/>
      <c r="H17" s="108"/>
      <c r="I17" s="99">
        <v>33.4</v>
      </c>
      <c r="J17" s="107"/>
      <c r="K17" s="108"/>
      <c r="L17" s="108"/>
      <c r="M17" s="99">
        <v>14.8</v>
      </c>
      <c r="N17" s="107"/>
      <c r="O17" s="108"/>
      <c r="P17" s="108"/>
      <c r="Q17" s="99">
        <v>7.3999999999999995</v>
      </c>
    </row>
    <row r="18" spans="1:17">
      <c r="A18" s="106">
        <v>4</v>
      </c>
      <c r="B18" s="107"/>
      <c r="C18" s="108"/>
      <c r="D18" s="108"/>
      <c r="E18" s="99">
        <v>33.400000000000006</v>
      </c>
      <c r="F18" s="107"/>
      <c r="G18" s="108"/>
      <c r="H18" s="108"/>
      <c r="I18" s="99">
        <v>28.4</v>
      </c>
      <c r="J18" s="107"/>
      <c r="K18" s="108"/>
      <c r="L18" s="108"/>
      <c r="M18" s="99">
        <v>13.400000000000002</v>
      </c>
      <c r="N18" s="107"/>
      <c r="O18" s="108"/>
      <c r="P18" s="108"/>
      <c r="Q18" s="99">
        <v>5.8000000000000007</v>
      </c>
    </row>
    <row r="19" spans="1:17">
      <c r="A19" s="106">
        <v>5</v>
      </c>
      <c r="B19" s="107"/>
      <c r="C19" s="108"/>
      <c r="D19" s="108"/>
      <c r="E19" s="99">
        <v>32.200000000000003</v>
      </c>
      <c r="F19" s="107"/>
      <c r="G19" s="108"/>
      <c r="H19" s="108"/>
      <c r="I19" s="99">
        <v>28.4</v>
      </c>
      <c r="J19" s="107"/>
      <c r="K19" s="108"/>
      <c r="L19" s="108"/>
      <c r="M19" s="99">
        <v>12.8</v>
      </c>
      <c r="N19" s="107"/>
      <c r="O19" s="108"/>
      <c r="P19" s="108"/>
      <c r="Q19" s="99">
        <v>5.4</v>
      </c>
    </row>
    <row r="20" spans="1:17">
      <c r="A20" s="106">
        <v>6</v>
      </c>
      <c r="B20" s="107"/>
      <c r="C20" s="108"/>
      <c r="D20" s="108"/>
      <c r="E20" s="99">
        <v>37.200000000000003</v>
      </c>
      <c r="F20" s="107"/>
      <c r="G20" s="108"/>
      <c r="H20" s="108"/>
      <c r="I20" s="99">
        <v>34.4</v>
      </c>
      <c r="J20" s="107"/>
      <c r="K20" s="108"/>
      <c r="L20" s="108"/>
      <c r="M20" s="99">
        <v>14</v>
      </c>
      <c r="N20" s="107"/>
      <c r="O20" s="108"/>
      <c r="P20" s="108"/>
      <c r="Q20" s="99">
        <v>5.2</v>
      </c>
    </row>
    <row r="21" spans="1:17">
      <c r="A21" s="106">
        <v>7</v>
      </c>
      <c r="B21" s="107"/>
      <c r="C21" s="108"/>
      <c r="D21" s="108"/>
      <c r="E21" s="99">
        <v>50.2</v>
      </c>
      <c r="F21" s="107"/>
      <c r="G21" s="108"/>
      <c r="H21" s="108"/>
      <c r="I21" s="99">
        <v>60.600000000000009</v>
      </c>
      <c r="J21" s="107"/>
      <c r="K21" s="108"/>
      <c r="L21" s="108"/>
      <c r="M21" s="99">
        <v>14.4</v>
      </c>
      <c r="N21" s="107"/>
      <c r="O21" s="108"/>
      <c r="P21" s="108"/>
      <c r="Q21" s="99">
        <v>4.8</v>
      </c>
    </row>
    <row r="22" spans="1:17">
      <c r="A22" s="106">
        <v>8</v>
      </c>
      <c r="B22" s="107"/>
      <c r="C22" s="108"/>
      <c r="D22" s="108"/>
      <c r="E22" s="99">
        <v>69.599999999999994</v>
      </c>
      <c r="F22" s="107"/>
      <c r="G22" s="108"/>
      <c r="H22" s="108"/>
      <c r="I22" s="99">
        <v>64.8</v>
      </c>
      <c r="J22" s="107"/>
      <c r="K22" s="108"/>
      <c r="L22" s="108"/>
      <c r="M22" s="99">
        <v>19.600000000000001</v>
      </c>
      <c r="N22" s="107"/>
      <c r="O22" s="108"/>
      <c r="P22" s="108"/>
      <c r="Q22" s="99">
        <v>5.8000000000000007</v>
      </c>
    </row>
    <row r="23" spans="1:17">
      <c r="A23" s="106">
        <v>9</v>
      </c>
      <c r="B23" s="107"/>
      <c r="C23" s="108"/>
      <c r="D23" s="108"/>
      <c r="E23" s="99">
        <v>73.199999999999989</v>
      </c>
      <c r="F23" s="107"/>
      <c r="G23" s="108"/>
      <c r="H23" s="108"/>
      <c r="I23" s="99">
        <v>63</v>
      </c>
      <c r="J23" s="107"/>
      <c r="K23" s="108"/>
      <c r="L23" s="108"/>
      <c r="M23" s="99">
        <v>19.2</v>
      </c>
      <c r="N23" s="107"/>
      <c r="O23" s="108"/>
      <c r="P23" s="108"/>
      <c r="Q23" s="99">
        <v>4.4000000000000004</v>
      </c>
    </row>
    <row r="24" spans="1:17">
      <c r="A24" s="106">
        <v>10</v>
      </c>
      <c r="B24" s="107"/>
      <c r="C24" s="108"/>
      <c r="D24" s="108"/>
      <c r="E24" s="99">
        <v>77.599999999999994</v>
      </c>
      <c r="F24" s="107"/>
      <c r="G24" s="108"/>
      <c r="H24" s="108"/>
      <c r="I24" s="99">
        <v>83</v>
      </c>
      <c r="J24" s="107"/>
      <c r="K24" s="108"/>
      <c r="L24" s="108"/>
      <c r="M24" s="99">
        <v>16.2</v>
      </c>
      <c r="N24" s="107"/>
      <c r="O24" s="108"/>
      <c r="P24" s="108"/>
      <c r="Q24" s="99">
        <v>5.6</v>
      </c>
    </row>
    <row r="25" spans="1:17">
      <c r="A25" s="106">
        <v>11</v>
      </c>
      <c r="B25" s="107"/>
      <c r="C25" s="108"/>
      <c r="D25" s="108"/>
      <c r="E25" s="99">
        <v>75.199999999999989</v>
      </c>
      <c r="F25" s="107"/>
      <c r="G25" s="108"/>
      <c r="H25" s="108"/>
      <c r="I25" s="99">
        <v>95.8</v>
      </c>
      <c r="J25" s="107"/>
      <c r="K25" s="108"/>
      <c r="L25" s="108"/>
      <c r="M25" s="99">
        <v>16.600000000000001</v>
      </c>
      <c r="N25" s="107"/>
      <c r="O25" s="108"/>
      <c r="P25" s="108"/>
      <c r="Q25" s="99">
        <v>1</v>
      </c>
    </row>
    <row r="26" spans="1:17">
      <c r="A26" s="106">
        <v>12</v>
      </c>
      <c r="B26" s="107"/>
      <c r="C26" s="108"/>
      <c r="D26" s="108"/>
      <c r="E26" s="99">
        <v>75.400000000000006</v>
      </c>
      <c r="F26" s="107"/>
      <c r="G26" s="108"/>
      <c r="H26" s="108"/>
      <c r="I26" s="99">
        <v>106.4</v>
      </c>
      <c r="J26" s="107"/>
      <c r="K26" s="108"/>
      <c r="L26" s="108"/>
      <c r="M26" s="99">
        <v>16.8</v>
      </c>
      <c r="N26" s="107"/>
      <c r="O26" s="108"/>
      <c r="P26" s="108"/>
      <c r="Q26" s="99">
        <v>0.60000000000000009</v>
      </c>
    </row>
    <row r="27" spans="1:17">
      <c r="A27" s="106">
        <v>13</v>
      </c>
      <c r="B27" s="107"/>
      <c r="C27" s="108"/>
      <c r="D27" s="108"/>
      <c r="E27" s="99">
        <v>86.4</v>
      </c>
      <c r="F27" s="107"/>
      <c r="G27" s="108"/>
      <c r="H27" s="108"/>
      <c r="I27" s="99">
        <v>109.6</v>
      </c>
      <c r="J27" s="107"/>
      <c r="K27" s="108"/>
      <c r="L27" s="108"/>
      <c r="M27" s="99">
        <v>20</v>
      </c>
      <c r="N27" s="107"/>
      <c r="O27" s="108"/>
      <c r="P27" s="108"/>
      <c r="Q27" s="99">
        <v>0.6</v>
      </c>
    </row>
    <row r="28" spans="1:17">
      <c r="A28" s="106">
        <v>14</v>
      </c>
      <c r="B28" s="107"/>
      <c r="C28" s="108"/>
      <c r="D28" s="108"/>
      <c r="E28" s="99">
        <v>81.2</v>
      </c>
      <c r="F28" s="107"/>
      <c r="G28" s="108"/>
      <c r="H28" s="108"/>
      <c r="I28" s="99">
        <v>101.2</v>
      </c>
      <c r="J28" s="107"/>
      <c r="K28" s="108"/>
      <c r="L28" s="108"/>
      <c r="M28" s="99">
        <v>19.399999999999999</v>
      </c>
      <c r="N28" s="107"/>
      <c r="O28" s="108"/>
      <c r="P28" s="108"/>
      <c r="Q28" s="99">
        <v>0.4</v>
      </c>
    </row>
    <row r="29" spans="1:17">
      <c r="A29" s="106">
        <v>15</v>
      </c>
      <c r="B29" s="107"/>
      <c r="C29" s="108"/>
      <c r="D29" s="108"/>
      <c r="E29" s="99">
        <v>72.400000000000006</v>
      </c>
      <c r="F29" s="107"/>
      <c r="G29" s="108"/>
      <c r="H29" s="108"/>
      <c r="I29" s="99">
        <v>100.6</v>
      </c>
      <c r="J29" s="107"/>
      <c r="K29" s="108"/>
      <c r="L29" s="108"/>
      <c r="M29" s="99">
        <v>18</v>
      </c>
      <c r="N29" s="107"/>
      <c r="O29" s="108"/>
      <c r="P29" s="108"/>
      <c r="Q29" s="99">
        <v>0.6</v>
      </c>
    </row>
    <row r="30" spans="1:17">
      <c r="A30" s="106">
        <v>16</v>
      </c>
      <c r="B30" s="107"/>
      <c r="C30" s="108"/>
      <c r="D30" s="108"/>
      <c r="E30" s="99">
        <v>78</v>
      </c>
      <c r="F30" s="107"/>
      <c r="G30" s="108"/>
      <c r="H30" s="108"/>
      <c r="I30" s="99">
        <v>104.80000000000001</v>
      </c>
      <c r="J30" s="107"/>
      <c r="K30" s="108"/>
      <c r="L30" s="108"/>
      <c r="M30" s="99">
        <v>18.799999999999997</v>
      </c>
      <c r="N30" s="107"/>
      <c r="O30" s="108"/>
      <c r="P30" s="108"/>
      <c r="Q30" s="99">
        <v>1.7999999999999998</v>
      </c>
    </row>
    <row r="31" spans="1:17">
      <c r="A31" s="106">
        <v>17</v>
      </c>
      <c r="B31" s="107"/>
      <c r="C31" s="108"/>
      <c r="D31" s="108"/>
      <c r="E31" s="99">
        <v>71.599999999999994</v>
      </c>
      <c r="F31" s="107"/>
      <c r="G31" s="108"/>
      <c r="H31" s="108"/>
      <c r="I31" s="99">
        <v>101.4</v>
      </c>
      <c r="J31" s="107"/>
      <c r="K31" s="108"/>
      <c r="L31" s="108"/>
      <c r="M31" s="99">
        <v>18.8</v>
      </c>
      <c r="N31" s="107"/>
      <c r="O31" s="108"/>
      <c r="P31" s="108"/>
      <c r="Q31" s="99">
        <v>0.4</v>
      </c>
    </row>
    <row r="32" spans="1:17">
      <c r="A32" s="106">
        <v>18</v>
      </c>
      <c r="B32" s="107"/>
      <c r="C32" s="108"/>
      <c r="D32" s="108"/>
      <c r="E32" s="99">
        <v>82.2</v>
      </c>
      <c r="F32" s="107"/>
      <c r="G32" s="108"/>
      <c r="H32" s="108"/>
      <c r="I32" s="99">
        <v>104.80000000000001</v>
      </c>
      <c r="J32" s="107"/>
      <c r="K32" s="108"/>
      <c r="L32" s="108"/>
      <c r="M32" s="99">
        <v>20.6</v>
      </c>
      <c r="N32" s="107"/>
      <c r="O32" s="108"/>
      <c r="P32" s="108"/>
      <c r="Q32" s="99">
        <v>0.8</v>
      </c>
    </row>
    <row r="33" spans="1:17">
      <c r="A33" s="106">
        <v>19</v>
      </c>
      <c r="B33" s="107"/>
      <c r="C33" s="108"/>
      <c r="D33" s="108"/>
      <c r="E33" s="99">
        <v>101.80000000000001</v>
      </c>
      <c r="F33" s="107"/>
      <c r="G33" s="108"/>
      <c r="H33" s="108"/>
      <c r="I33" s="99">
        <v>103</v>
      </c>
      <c r="J33" s="107"/>
      <c r="K33" s="108"/>
      <c r="L33" s="108"/>
      <c r="M33" s="99">
        <v>23</v>
      </c>
      <c r="N33" s="107"/>
      <c r="O33" s="108"/>
      <c r="P33" s="108"/>
      <c r="Q33" s="99">
        <v>0.2</v>
      </c>
    </row>
    <row r="34" spans="1:17">
      <c r="A34" s="106">
        <v>20</v>
      </c>
      <c r="B34" s="107"/>
      <c r="C34" s="108"/>
      <c r="D34" s="108"/>
      <c r="E34" s="99">
        <v>104.80000000000001</v>
      </c>
      <c r="F34" s="107"/>
      <c r="G34" s="108"/>
      <c r="H34" s="108"/>
      <c r="I34" s="99">
        <v>111.4</v>
      </c>
      <c r="J34" s="107"/>
      <c r="K34" s="108"/>
      <c r="L34" s="108"/>
      <c r="M34" s="99">
        <v>25</v>
      </c>
      <c r="N34" s="107"/>
      <c r="O34" s="108"/>
      <c r="P34" s="108"/>
      <c r="Q34" s="99">
        <v>3.2</v>
      </c>
    </row>
    <row r="35" spans="1:17">
      <c r="A35" s="106">
        <v>21</v>
      </c>
      <c r="B35" s="107"/>
      <c r="C35" s="108"/>
      <c r="D35" s="108"/>
      <c r="E35" s="99">
        <v>105.4</v>
      </c>
      <c r="F35" s="107"/>
      <c r="G35" s="108"/>
      <c r="H35" s="108"/>
      <c r="I35" s="99">
        <v>113.4</v>
      </c>
      <c r="J35" s="107"/>
      <c r="K35" s="108"/>
      <c r="L35" s="108"/>
      <c r="M35" s="99">
        <v>22</v>
      </c>
      <c r="N35" s="107"/>
      <c r="O35" s="108"/>
      <c r="P35" s="108"/>
      <c r="Q35" s="99">
        <v>7.2</v>
      </c>
    </row>
    <row r="36" spans="1:17">
      <c r="A36" s="106">
        <v>22</v>
      </c>
      <c r="B36" s="107"/>
      <c r="C36" s="108"/>
      <c r="D36" s="108"/>
      <c r="E36" s="99">
        <v>91</v>
      </c>
      <c r="F36" s="107"/>
      <c r="G36" s="108"/>
      <c r="H36" s="108"/>
      <c r="I36" s="99">
        <v>92.6</v>
      </c>
      <c r="J36" s="107"/>
      <c r="K36" s="108"/>
      <c r="L36" s="108"/>
      <c r="M36" s="99">
        <v>19.600000000000001</v>
      </c>
      <c r="N36" s="107"/>
      <c r="O36" s="108"/>
      <c r="P36" s="108"/>
      <c r="Q36" s="99">
        <v>11.2</v>
      </c>
    </row>
    <row r="37" spans="1:17">
      <c r="A37" s="106">
        <v>23</v>
      </c>
      <c r="B37" s="107"/>
      <c r="C37" s="108"/>
      <c r="D37" s="108"/>
      <c r="E37" s="99">
        <v>77</v>
      </c>
      <c r="F37" s="107"/>
      <c r="G37" s="108"/>
      <c r="H37" s="108"/>
      <c r="I37" s="99">
        <v>75.599999999999994</v>
      </c>
      <c r="J37" s="107"/>
      <c r="K37" s="108"/>
      <c r="L37" s="108"/>
      <c r="M37" s="99">
        <v>17.2</v>
      </c>
      <c r="N37" s="107"/>
      <c r="O37" s="108"/>
      <c r="P37" s="108"/>
      <c r="Q37" s="99">
        <v>10.4</v>
      </c>
    </row>
    <row r="38" spans="1:17">
      <c r="A38" s="106">
        <v>24</v>
      </c>
      <c r="B38" s="107"/>
      <c r="C38" s="108"/>
      <c r="D38" s="108"/>
      <c r="E38" s="99">
        <v>65.2</v>
      </c>
      <c r="F38" s="107"/>
      <c r="G38" s="108"/>
      <c r="H38" s="108"/>
      <c r="I38" s="99">
        <v>57.8</v>
      </c>
      <c r="J38" s="107"/>
      <c r="K38" s="108"/>
      <c r="L38" s="108"/>
      <c r="M38" s="99">
        <v>16</v>
      </c>
      <c r="N38" s="107"/>
      <c r="O38" s="108"/>
      <c r="P38" s="108"/>
      <c r="Q38" s="99">
        <v>7.4</v>
      </c>
    </row>
    <row r="39" spans="1:17">
      <c r="A39" s="106" t="s">
        <v>82</v>
      </c>
      <c r="B39" s="109"/>
      <c r="C39" s="109"/>
      <c r="D39" s="109"/>
      <c r="E39" s="101">
        <f>SUM(E15:E38)</f>
        <v>1668</v>
      </c>
      <c r="F39" s="109"/>
      <c r="G39" s="109"/>
      <c r="H39" s="109"/>
      <c r="I39" s="101">
        <f>SUM(I15:I38)</f>
        <v>1847.8000000000002</v>
      </c>
      <c r="J39" s="109"/>
      <c r="K39" s="109"/>
      <c r="L39" s="109"/>
      <c r="M39" s="101">
        <f>SUM(M15:M38)</f>
        <v>428.20000000000005</v>
      </c>
      <c r="N39" s="109"/>
      <c r="O39" s="109"/>
      <c r="P39" s="109"/>
      <c r="Q39" s="101">
        <f>SUM(Q15:Q38)</f>
        <v>106.20000000000003</v>
      </c>
    </row>
    <row r="40" spans="1:17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>
      <c r="A43" s="86"/>
      <c r="B43" s="110"/>
      <c r="C43" s="110"/>
      <c r="D43" s="110"/>
      <c r="E43" s="110"/>
      <c r="F43" s="110"/>
      <c r="G43" s="110"/>
      <c r="H43" s="110"/>
      <c r="I43" s="110"/>
      <c r="J43" s="110"/>
      <c r="K43" s="86"/>
      <c r="L43" s="86"/>
      <c r="M43" s="86"/>
      <c r="N43" s="86"/>
      <c r="O43" s="86"/>
      <c r="P43" s="86"/>
      <c r="Q43" s="86"/>
    </row>
    <row r="44" spans="1:17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</sheetData>
  <mergeCells count="21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A2:E2"/>
    <mergeCell ref="N2:Q2"/>
    <mergeCell ref="B4:E4"/>
    <mergeCell ref="G4:K4"/>
    <mergeCell ref="N4:Q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tabSelected="1" topLeftCell="A7" workbookViewId="0">
      <selection activeCell="C12" sqref="C12"/>
    </sheetView>
  </sheetViews>
  <sheetFormatPr defaultRowHeight="15"/>
  <cols>
    <col min="1" max="1" width="5.28515625" customWidth="1"/>
    <col min="5" max="5" width="14" customWidth="1"/>
  </cols>
  <sheetData>
    <row r="1" spans="1:17">
      <c r="A1" s="86"/>
      <c r="B1" s="177" t="s">
        <v>57</v>
      </c>
      <c r="C1" s="194"/>
      <c r="D1" s="194"/>
      <c r="E1" s="194"/>
      <c r="F1" s="87"/>
      <c r="G1" s="86"/>
      <c r="H1" s="86"/>
      <c r="I1" s="86"/>
      <c r="J1" s="88"/>
      <c r="K1" s="89"/>
      <c r="L1" s="89"/>
      <c r="M1" s="89"/>
      <c r="N1" s="177" t="s">
        <v>65</v>
      </c>
      <c r="O1" s="178"/>
      <c r="P1" s="178"/>
      <c r="Q1" s="178"/>
    </row>
    <row r="2" spans="1:17">
      <c r="A2" s="165" t="s">
        <v>66</v>
      </c>
      <c r="B2" s="166"/>
      <c r="C2" s="166"/>
      <c r="D2" s="166"/>
      <c r="E2" s="166"/>
      <c r="F2" s="86"/>
      <c r="G2" s="86"/>
      <c r="H2" s="86"/>
      <c r="I2" s="86"/>
      <c r="J2" s="86"/>
      <c r="K2" s="86"/>
      <c r="L2" s="86"/>
      <c r="M2" s="86"/>
      <c r="N2" s="167" t="s">
        <v>67</v>
      </c>
      <c r="O2" s="168"/>
      <c r="P2" s="168"/>
      <c r="Q2" s="168"/>
    </row>
    <row r="3" spans="1:17">
      <c r="A3" s="86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92"/>
      <c r="O3" s="92" t="s">
        <v>88</v>
      </c>
      <c r="P3" s="92"/>
      <c r="Q3" s="92"/>
    </row>
    <row r="4" spans="1:17" ht="15.75">
      <c r="A4" s="86"/>
      <c r="B4" s="179" t="s">
        <v>70</v>
      </c>
      <c r="C4" s="195"/>
      <c r="D4" s="195"/>
      <c r="E4" s="195"/>
      <c r="F4" s="86"/>
      <c r="G4" s="170" t="s">
        <v>71</v>
      </c>
      <c r="H4" s="170"/>
      <c r="I4" s="170"/>
      <c r="J4" s="170"/>
      <c r="K4" s="170"/>
      <c r="L4" s="94"/>
      <c r="M4" s="86"/>
      <c r="N4" s="171"/>
      <c r="O4" s="172"/>
      <c r="P4" s="172"/>
      <c r="Q4" s="172"/>
    </row>
    <row r="5" spans="1:17">
      <c r="A5" s="165" t="s">
        <v>72</v>
      </c>
      <c r="B5" s="173"/>
      <c r="C5" s="173"/>
      <c r="D5" s="173"/>
      <c r="E5" s="173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</row>
    <row r="6" spans="1:17">
      <c r="A6" s="86"/>
      <c r="B6" s="86"/>
      <c r="C6" s="86"/>
      <c r="D6" s="86"/>
      <c r="E6" s="174" t="s">
        <v>73</v>
      </c>
      <c r="F6" s="174"/>
      <c r="G6" s="174"/>
      <c r="H6" s="174"/>
      <c r="I6" s="174"/>
      <c r="J6" s="174"/>
      <c r="K6" s="174"/>
      <c r="L6" s="174"/>
      <c r="M6" s="174"/>
      <c r="N6" s="174"/>
      <c r="O6" s="86"/>
      <c r="P6" s="86"/>
      <c r="Q6" s="86"/>
    </row>
    <row r="7" spans="1:17">
      <c r="A7" s="86"/>
      <c r="B7" s="86"/>
      <c r="C7" s="86"/>
      <c r="D7" s="86"/>
      <c r="E7" s="175" t="s">
        <v>89</v>
      </c>
      <c r="F7" s="175"/>
      <c r="G7" s="175"/>
      <c r="H7" s="175"/>
      <c r="I7" s="175"/>
      <c r="J7" s="175"/>
      <c r="K7" s="175"/>
      <c r="L7" s="175"/>
      <c r="M7" s="175"/>
      <c r="N7" s="175"/>
      <c r="O7" s="86"/>
      <c r="P7" s="86"/>
      <c r="Q7" s="86"/>
    </row>
    <row r="8" spans="1:17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1:17">
      <c r="A9" s="181" t="s">
        <v>74</v>
      </c>
      <c r="B9" s="184" t="s">
        <v>3</v>
      </c>
      <c r="C9" s="185"/>
      <c r="D9" s="185"/>
      <c r="E9" s="185"/>
      <c r="F9" s="185"/>
      <c r="G9" s="185"/>
      <c r="H9" s="185"/>
      <c r="I9" s="186"/>
      <c r="J9" s="184" t="s">
        <v>8</v>
      </c>
      <c r="K9" s="185"/>
      <c r="L9" s="185"/>
      <c r="M9" s="185"/>
      <c r="N9" s="185"/>
      <c r="O9" s="185"/>
      <c r="P9" s="185"/>
      <c r="Q9" s="186"/>
    </row>
    <row r="10" spans="1:17">
      <c r="A10" s="182"/>
      <c r="B10" s="187" t="s">
        <v>90</v>
      </c>
      <c r="C10" s="188"/>
      <c r="D10" s="188"/>
      <c r="E10" s="189"/>
      <c r="F10" s="190" t="s">
        <v>91</v>
      </c>
      <c r="G10" s="191"/>
      <c r="H10" s="191"/>
      <c r="I10" s="192"/>
      <c r="J10" s="190" t="s">
        <v>90</v>
      </c>
      <c r="K10" s="191"/>
      <c r="L10" s="191"/>
      <c r="M10" s="192"/>
      <c r="N10" s="190" t="s">
        <v>91</v>
      </c>
      <c r="O10" s="191"/>
      <c r="P10" s="191"/>
      <c r="Q10" s="192"/>
    </row>
    <row r="11" spans="1:17">
      <c r="A11" s="182"/>
      <c r="B11" s="193" t="s">
        <v>77</v>
      </c>
      <c r="C11" s="177"/>
      <c r="D11" s="92"/>
      <c r="E11" s="111"/>
      <c r="F11" s="184" t="s">
        <v>78</v>
      </c>
      <c r="G11" s="185"/>
      <c r="H11" s="103"/>
      <c r="I11" s="102"/>
      <c r="J11" s="184" t="s">
        <v>78</v>
      </c>
      <c r="K11" s="185"/>
      <c r="L11" s="103"/>
      <c r="M11" s="102"/>
      <c r="N11" s="184" t="s">
        <v>78</v>
      </c>
      <c r="O11" s="185"/>
      <c r="P11" s="103"/>
      <c r="Q11" s="102"/>
    </row>
    <row r="12" spans="1:17" ht="36">
      <c r="A12" s="183"/>
      <c r="B12" s="104" t="s">
        <v>79</v>
      </c>
      <c r="C12" s="104" t="s">
        <v>80</v>
      </c>
      <c r="D12" s="104"/>
      <c r="E12" s="104" t="s">
        <v>81</v>
      </c>
      <c r="F12" s="104" t="s">
        <v>79</v>
      </c>
      <c r="G12" s="104" t="s">
        <v>80</v>
      </c>
      <c r="H12" s="104"/>
      <c r="I12" s="104" t="s">
        <v>81</v>
      </c>
      <c r="J12" s="104" t="s">
        <v>79</v>
      </c>
      <c r="K12" s="104" t="s">
        <v>80</v>
      </c>
      <c r="L12" s="104"/>
      <c r="M12" s="104" t="s">
        <v>81</v>
      </c>
      <c r="N12" s="104" t="s">
        <v>79</v>
      </c>
      <c r="O12" s="104" t="s">
        <v>80</v>
      </c>
      <c r="P12" s="104"/>
      <c r="Q12" s="104" t="s">
        <v>81</v>
      </c>
    </row>
    <row r="13" spans="1:17">
      <c r="A13" s="105">
        <v>1</v>
      </c>
      <c r="B13" s="105">
        <v>2</v>
      </c>
      <c r="C13" s="105">
        <v>3</v>
      </c>
      <c r="D13" s="105"/>
      <c r="E13" s="105">
        <v>4</v>
      </c>
      <c r="F13" s="105">
        <v>5</v>
      </c>
      <c r="G13" s="105">
        <v>6</v>
      </c>
      <c r="H13" s="105"/>
      <c r="I13" s="105">
        <v>7</v>
      </c>
      <c r="J13" s="105">
        <v>8</v>
      </c>
      <c r="K13" s="105">
        <v>9</v>
      </c>
      <c r="L13" s="105"/>
      <c r="M13" s="105">
        <v>10</v>
      </c>
      <c r="N13" s="105">
        <v>11</v>
      </c>
      <c r="O13" s="105">
        <v>12</v>
      </c>
      <c r="P13" s="105"/>
      <c r="Q13" s="105">
        <v>13</v>
      </c>
    </row>
    <row r="14" spans="1:17">
      <c r="A14" s="106">
        <v>0</v>
      </c>
      <c r="B14" s="107"/>
      <c r="C14" s="108"/>
      <c r="D14" s="108"/>
      <c r="E14" s="108"/>
      <c r="F14" s="107"/>
      <c r="G14" s="108"/>
      <c r="H14" s="108"/>
      <c r="I14" s="108"/>
      <c r="J14" s="107"/>
      <c r="K14" s="108"/>
      <c r="L14" s="108"/>
      <c r="M14" s="108"/>
      <c r="N14" s="107"/>
      <c r="O14" s="108"/>
      <c r="P14" s="108"/>
      <c r="Q14" s="108"/>
    </row>
    <row r="15" spans="1:17">
      <c r="A15" s="106">
        <v>1</v>
      </c>
      <c r="B15" s="107"/>
      <c r="C15" s="108"/>
      <c r="D15" s="108"/>
      <c r="E15" s="99">
        <v>0</v>
      </c>
      <c r="F15" s="107"/>
      <c r="G15" s="108"/>
      <c r="H15" s="108"/>
      <c r="I15" s="99">
        <v>203.99999999999997</v>
      </c>
      <c r="J15" s="107"/>
      <c r="K15" s="108"/>
      <c r="L15" s="108"/>
      <c r="M15" s="99">
        <v>0</v>
      </c>
      <c r="N15" s="107"/>
      <c r="O15" s="108"/>
      <c r="P15" s="108"/>
      <c r="Q15" s="99">
        <v>43.2</v>
      </c>
    </row>
    <row r="16" spans="1:17">
      <c r="A16" s="106">
        <v>2</v>
      </c>
      <c r="B16" s="107"/>
      <c r="C16" s="108"/>
      <c r="D16" s="108"/>
      <c r="E16" s="99">
        <v>0</v>
      </c>
      <c r="F16" s="107"/>
      <c r="G16" s="108"/>
      <c r="H16" s="108"/>
      <c r="I16" s="99">
        <v>177.60000000000002</v>
      </c>
      <c r="J16" s="107"/>
      <c r="K16" s="108"/>
      <c r="L16" s="108"/>
      <c r="M16" s="99">
        <v>0</v>
      </c>
      <c r="N16" s="107"/>
      <c r="O16" s="108"/>
      <c r="P16" s="108"/>
      <c r="Q16" s="99">
        <v>44.4</v>
      </c>
    </row>
    <row r="17" spans="1:17">
      <c r="A17" s="106">
        <v>3</v>
      </c>
      <c r="B17" s="107"/>
      <c r="C17" s="108"/>
      <c r="D17" s="108"/>
      <c r="E17" s="99">
        <v>0</v>
      </c>
      <c r="F17" s="107"/>
      <c r="G17" s="108"/>
      <c r="H17" s="108"/>
      <c r="I17" s="99">
        <v>163.19999999999999</v>
      </c>
      <c r="J17" s="107"/>
      <c r="K17" s="108"/>
      <c r="L17" s="108"/>
      <c r="M17" s="99">
        <v>0</v>
      </c>
      <c r="N17" s="107"/>
      <c r="O17" s="108"/>
      <c r="P17" s="108"/>
      <c r="Q17" s="99">
        <v>44.4</v>
      </c>
    </row>
    <row r="18" spans="1:17">
      <c r="A18" s="106">
        <v>4</v>
      </c>
      <c r="B18" s="107"/>
      <c r="C18" s="108"/>
      <c r="D18" s="108"/>
      <c r="E18" s="99">
        <v>0</v>
      </c>
      <c r="F18" s="107"/>
      <c r="G18" s="108"/>
      <c r="H18" s="108"/>
      <c r="I18" s="99">
        <v>151.80000000000001</v>
      </c>
      <c r="J18" s="107"/>
      <c r="K18" s="108"/>
      <c r="L18" s="108"/>
      <c r="M18" s="99">
        <v>0</v>
      </c>
      <c r="N18" s="107"/>
      <c r="O18" s="108"/>
      <c r="P18" s="108"/>
      <c r="Q18" s="99">
        <v>42.6</v>
      </c>
    </row>
    <row r="19" spans="1:17">
      <c r="A19" s="106">
        <v>5</v>
      </c>
      <c r="B19" s="107"/>
      <c r="C19" s="108"/>
      <c r="D19" s="108"/>
      <c r="E19" s="99">
        <v>0</v>
      </c>
      <c r="F19" s="107"/>
      <c r="G19" s="108"/>
      <c r="H19" s="108"/>
      <c r="I19" s="99">
        <v>147</v>
      </c>
      <c r="J19" s="107"/>
      <c r="K19" s="108"/>
      <c r="L19" s="108"/>
      <c r="M19" s="99">
        <v>0</v>
      </c>
      <c r="N19" s="107"/>
      <c r="O19" s="108"/>
      <c r="P19" s="108"/>
      <c r="Q19" s="99">
        <v>42.599999999999994</v>
      </c>
    </row>
    <row r="20" spans="1:17">
      <c r="A20" s="106">
        <v>6</v>
      </c>
      <c r="B20" s="107"/>
      <c r="C20" s="108"/>
      <c r="D20" s="108"/>
      <c r="E20" s="99">
        <v>0</v>
      </c>
      <c r="F20" s="107"/>
      <c r="G20" s="108"/>
      <c r="H20" s="108"/>
      <c r="I20" s="99">
        <v>171</v>
      </c>
      <c r="J20" s="107"/>
      <c r="K20" s="108"/>
      <c r="L20" s="108"/>
      <c r="M20" s="99">
        <v>0</v>
      </c>
      <c r="N20" s="107"/>
      <c r="O20" s="108"/>
      <c r="P20" s="108"/>
      <c r="Q20" s="99">
        <v>45</v>
      </c>
    </row>
    <row r="21" spans="1:17">
      <c r="A21" s="106">
        <v>7</v>
      </c>
      <c r="B21" s="107"/>
      <c r="C21" s="108"/>
      <c r="D21" s="108"/>
      <c r="E21" s="99">
        <v>0</v>
      </c>
      <c r="F21" s="107"/>
      <c r="G21" s="108"/>
      <c r="H21" s="108"/>
      <c r="I21" s="99">
        <v>227.4</v>
      </c>
      <c r="J21" s="107"/>
      <c r="K21" s="108"/>
      <c r="L21" s="108"/>
      <c r="M21" s="99">
        <v>0</v>
      </c>
      <c r="N21" s="107"/>
      <c r="O21" s="108"/>
      <c r="P21" s="108"/>
      <c r="Q21" s="99">
        <v>42.6</v>
      </c>
    </row>
    <row r="22" spans="1:17">
      <c r="A22" s="106">
        <v>8</v>
      </c>
      <c r="B22" s="107"/>
      <c r="C22" s="108"/>
      <c r="D22" s="108"/>
      <c r="E22" s="99">
        <v>0</v>
      </c>
      <c r="F22" s="107"/>
      <c r="G22" s="108"/>
      <c r="H22" s="108"/>
      <c r="I22" s="99">
        <v>264</v>
      </c>
      <c r="J22" s="107"/>
      <c r="K22" s="108"/>
      <c r="L22" s="108"/>
      <c r="M22" s="99">
        <v>0</v>
      </c>
      <c r="N22" s="107"/>
      <c r="O22" s="108"/>
      <c r="P22" s="108"/>
      <c r="Q22" s="99">
        <v>45</v>
      </c>
    </row>
    <row r="23" spans="1:17">
      <c r="A23" s="106">
        <v>9</v>
      </c>
      <c r="B23" s="107"/>
      <c r="C23" s="108"/>
      <c r="D23" s="108"/>
      <c r="E23" s="99">
        <v>0</v>
      </c>
      <c r="F23" s="107"/>
      <c r="G23" s="108"/>
      <c r="H23" s="108"/>
      <c r="I23" s="99">
        <v>300</v>
      </c>
      <c r="J23" s="107"/>
      <c r="K23" s="108"/>
      <c r="L23" s="108"/>
      <c r="M23" s="99">
        <v>0</v>
      </c>
      <c r="N23" s="107"/>
      <c r="O23" s="108"/>
      <c r="P23" s="108"/>
      <c r="Q23" s="99">
        <v>41.400000000000006</v>
      </c>
    </row>
    <row r="24" spans="1:17">
      <c r="A24" s="106">
        <v>10</v>
      </c>
      <c r="B24" s="107"/>
      <c r="C24" s="108"/>
      <c r="D24" s="108"/>
      <c r="E24" s="99">
        <v>0</v>
      </c>
      <c r="F24" s="107"/>
      <c r="G24" s="108"/>
      <c r="H24" s="108"/>
      <c r="I24" s="99">
        <v>331.20000000000005</v>
      </c>
      <c r="J24" s="107"/>
      <c r="K24" s="108"/>
      <c r="L24" s="108"/>
      <c r="M24" s="99">
        <v>0</v>
      </c>
      <c r="N24" s="107"/>
      <c r="O24" s="108"/>
      <c r="P24" s="108"/>
      <c r="Q24" s="99">
        <v>37.200000000000003</v>
      </c>
    </row>
    <row r="25" spans="1:17">
      <c r="A25" s="106">
        <v>11</v>
      </c>
      <c r="B25" s="107"/>
      <c r="C25" s="108"/>
      <c r="D25" s="108"/>
      <c r="E25" s="99">
        <v>0</v>
      </c>
      <c r="F25" s="107"/>
      <c r="G25" s="108"/>
      <c r="H25" s="108"/>
      <c r="I25" s="99">
        <v>345.6</v>
      </c>
      <c r="J25" s="107"/>
      <c r="K25" s="108"/>
      <c r="L25" s="108"/>
      <c r="M25" s="99">
        <v>0</v>
      </c>
      <c r="N25" s="107"/>
      <c r="O25" s="108"/>
      <c r="P25" s="108"/>
      <c r="Q25" s="99">
        <v>38.400000000000006</v>
      </c>
    </row>
    <row r="26" spans="1:17">
      <c r="A26" s="106">
        <v>12</v>
      </c>
      <c r="B26" s="107"/>
      <c r="C26" s="108"/>
      <c r="D26" s="108"/>
      <c r="E26" s="99">
        <v>0</v>
      </c>
      <c r="F26" s="107"/>
      <c r="G26" s="108"/>
      <c r="H26" s="108"/>
      <c r="I26" s="99">
        <v>362.40000000000003</v>
      </c>
      <c r="J26" s="107"/>
      <c r="K26" s="108"/>
      <c r="L26" s="108"/>
      <c r="M26" s="99">
        <v>0</v>
      </c>
      <c r="N26" s="107"/>
      <c r="O26" s="108"/>
      <c r="P26" s="108"/>
      <c r="Q26" s="99">
        <v>38.400000000000006</v>
      </c>
    </row>
    <row r="27" spans="1:17">
      <c r="A27" s="106">
        <v>13</v>
      </c>
      <c r="B27" s="107"/>
      <c r="C27" s="108"/>
      <c r="D27" s="108"/>
      <c r="E27" s="99">
        <v>0</v>
      </c>
      <c r="F27" s="107"/>
      <c r="G27" s="108"/>
      <c r="H27" s="108"/>
      <c r="I27" s="99">
        <v>378.59999999999997</v>
      </c>
      <c r="J27" s="107"/>
      <c r="K27" s="108"/>
      <c r="L27" s="108"/>
      <c r="M27" s="99">
        <v>0</v>
      </c>
      <c r="N27" s="107"/>
      <c r="O27" s="108"/>
      <c r="P27" s="108"/>
      <c r="Q27" s="99">
        <v>45</v>
      </c>
    </row>
    <row r="28" spans="1:17">
      <c r="A28" s="106">
        <v>14</v>
      </c>
      <c r="B28" s="107"/>
      <c r="C28" s="108"/>
      <c r="D28" s="108"/>
      <c r="E28" s="99">
        <v>0</v>
      </c>
      <c r="F28" s="107"/>
      <c r="G28" s="108"/>
      <c r="H28" s="108"/>
      <c r="I28" s="99">
        <v>369</v>
      </c>
      <c r="J28" s="107"/>
      <c r="K28" s="108"/>
      <c r="L28" s="108"/>
      <c r="M28" s="99">
        <v>0</v>
      </c>
      <c r="N28" s="107"/>
      <c r="O28" s="108"/>
      <c r="P28" s="108"/>
      <c r="Q28" s="99">
        <v>39</v>
      </c>
    </row>
    <row r="29" spans="1:17">
      <c r="A29" s="106">
        <v>15</v>
      </c>
      <c r="B29" s="107"/>
      <c r="C29" s="108"/>
      <c r="D29" s="108"/>
      <c r="E29" s="99">
        <v>0</v>
      </c>
      <c r="F29" s="107"/>
      <c r="G29" s="108"/>
      <c r="H29" s="108"/>
      <c r="I29" s="99">
        <v>365.4</v>
      </c>
      <c r="J29" s="107"/>
      <c r="K29" s="108"/>
      <c r="L29" s="108"/>
      <c r="M29" s="99">
        <v>0</v>
      </c>
      <c r="N29" s="107"/>
      <c r="O29" s="108"/>
      <c r="P29" s="108"/>
      <c r="Q29" s="99">
        <v>40.799999999999997</v>
      </c>
    </row>
    <row r="30" spans="1:17">
      <c r="A30" s="106">
        <v>16</v>
      </c>
      <c r="B30" s="107"/>
      <c r="C30" s="108"/>
      <c r="D30" s="108"/>
      <c r="E30" s="99">
        <v>0</v>
      </c>
      <c r="F30" s="107"/>
      <c r="G30" s="108"/>
      <c r="H30" s="108"/>
      <c r="I30" s="99">
        <v>365.4</v>
      </c>
      <c r="J30" s="107"/>
      <c r="K30" s="108"/>
      <c r="L30" s="108"/>
      <c r="M30" s="99">
        <v>0</v>
      </c>
      <c r="N30" s="107"/>
      <c r="O30" s="108"/>
      <c r="P30" s="108"/>
      <c r="Q30" s="99">
        <v>43.2</v>
      </c>
    </row>
    <row r="31" spans="1:17">
      <c r="A31" s="106">
        <v>17</v>
      </c>
      <c r="B31" s="107"/>
      <c r="C31" s="108"/>
      <c r="D31" s="108"/>
      <c r="E31" s="99">
        <v>0</v>
      </c>
      <c r="F31" s="107"/>
      <c r="G31" s="108"/>
      <c r="H31" s="108"/>
      <c r="I31" s="99">
        <v>398.4</v>
      </c>
      <c r="J31" s="107"/>
      <c r="K31" s="108"/>
      <c r="L31" s="108"/>
      <c r="M31" s="99">
        <v>0</v>
      </c>
      <c r="N31" s="107"/>
      <c r="O31" s="108"/>
      <c r="P31" s="108"/>
      <c r="Q31" s="99">
        <v>45.6</v>
      </c>
    </row>
    <row r="32" spans="1:17">
      <c r="A32" s="106">
        <v>18</v>
      </c>
      <c r="B32" s="107"/>
      <c r="C32" s="108"/>
      <c r="D32" s="108"/>
      <c r="E32" s="99">
        <v>0</v>
      </c>
      <c r="F32" s="107"/>
      <c r="G32" s="108"/>
      <c r="H32" s="108"/>
      <c r="I32" s="99">
        <v>423</v>
      </c>
      <c r="J32" s="107"/>
      <c r="K32" s="108"/>
      <c r="L32" s="108"/>
      <c r="M32" s="99">
        <v>0</v>
      </c>
      <c r="N32" s="107"/>
      <c r="O32" s="108"/>
      <c r="P32" s="108"/>
      <c r="Q32" s="99">
        <v>52.2</v>
      </c>
    </row>
    <row r="33" spans="1:17">
      <c r="A33" s="106">
        <v>19</v>
      </c>
      <c r="B33" s="107"/>
      <c r="C33" s="108"/>
      <c r="D33" s="108"/>
      <c r="E33" s="99">
        <v>0</v>
      </c>
      <c r="F33" s="107"/>
      <c r="G33" s="108"/>
      <c r="H33" s="108"/>
      <c r="I33" s="99">
        <v>455.40000000000003</v>
      </c>
      <c r="J33" s="107"/>
      <c r="K33" s="108"/>
      <c r="L33" s="108"/>
      <c r="M33" s="99">
        <v>0</v>
      </c>
      <c r="N33" s="107"/>
      <c r="O33" s="108"/>
      <c r="P33" s="108"/>
      <c r="Q33" s="99">
        <v>61.2</v>
      </c>
    </row>
    <row r="34" spans="1:17">
      <c r="A34" s="106">
        <v>20</v>
      </c>
      <c r="B34" s="107"/>
      <c r="C34" s="108"/>
      <c r="D34" s="108"/>
      <c r="E34" s="99">
        <v>0</v>
      </c>
      <c r="F34" s="107"/>
      <c r="G34" s="108"/>
      <c r="H34" s="108"/>
      <c r="I34" s="99">
        <v>500.4</v>
      </c>
      <c r="J34" s="107"/>
      <c r="K34" s="108"/>
      <c r="L34" s="108"/>
      <c r="M34" s="99">
        <v>0</v>
      </c>
      <c r="N34" s="107"/>
      <c r="O34" s="108"/>
      <c r="P34" s="108"/>
      <c r="Q34" s="99">
        <v>57.6</v>
      </c>
    </row>
    <row r="35" spans="1:17">
      <c r="A35" s="106">
        <v>21</v>
      </c>
      <c r="B35" s="107"/>
      <c r="C35" s="108"/>
      <c r="D35" s="108"/>
      <c r="E35" s="99">
        <v>0</v>
      </c>
      <c r="F35" s="107"/>
      <c r="G35" s="108"/>
      <c r="H35" s="108"/>
      <c r="I35" s="99">
        <v>477</v>
      </c>
      <c r="J35" s="107"/>
      <c r="K35" s="108"/>
      <c r="L35" s="108"/>
      <c r="M35" s="99">
        <v>0</v>
      </c>
      <c r="N35" s="107"/>
      <c r="O35" s="108"/>
      <c r="P35" s="108"/>
      <c r="Q35" s="99">
        <v>51.599999999999994</v>
      </c>
    </row>
    <row r="36" spans="1:17">
      <c r="A36" s="106">
        <v>22</v>
      </c>
      <c r="B36" s="107"/>
      <c r="C36" s="108"/>
      <c r="D36" s="108"/>
      <c r="E36" s="99">
        <v>0</v>
      </c>
      <c r="F36" s="107"/>
      <c r="G36" s="108"/>
      <c r="H36" s="108"/>
      <c r="I36" s="99">
        <v>417.59999999999997</v>
      </c>
      <c r="J36" s="107"/>
      <c r="K36" s="108"/>
      <c r="L36" s="108"/>
      <c r="M36" s="99">
        <v>0</v>
      </c>
      <c r="N36" s="107"/>
      <c r="O36" s="108"/>
      <c r="P36" s="108"/>
      <c r="Q36" s="99">
        <v>45.6</v>
      </c>
    </row>
    <row r="37" spans="1:17">
      <c r="A37" s="106">
        <v>23</v>
      </c>
      <c r="B37" s="107"/>
      <c r="C37" s="108"/>
      <c r="D37" s="108"/>
      <c r="E37" s="99">
        <v>0</v>
      </c>
      <c r="F37" s="107"/>
      <c r="G37" s="108"/>
      <c r="H37" s="108"/>
      <c r="I37" s="99">
        <v>346.2</v>
      </c>
      <c r="J37" s="107"/>
      <c r="K37" s="108"/>
      <c r="L37" s="108"/>
      <c r="M37" s="99">
        <v>0</v>
      </c>
      <c r="N37" s="107"/>
      <c r="O37" s="108"/>
      <c r="P37" s="108"/>
      <c r="Q37" s="99">
        <v>38.400000000000006</v>
      </c>
    </row>
    <row r="38" spans="1:17">
      <c r="A38" s="106">
        <v>24</v>
      </c>
      <c r="B38" s="107"/>
      <c r="C38" s="108"/>
      <c r="D38" s="108"/>
      <c r="E38" s="99">
        <v>0</v>
      </c>
      <c r="F38" s="107"/>
      <c r="G38" s="108"/>
      <c r="H38" s="108"/>
      <c r="I38" s="99">
        <v>268.2</v>
      </c>
      <c r="J38" s="107"/>
      <c r="K38" s="108"/>
      <c r="L38" s="108"/>
      <c r="M38" s="99">
        <v>0</v>
      </c>
      <c r="N38" s="107"/>
      <c r="O38" s="108"/>
      <c r="P38" s="108"/>
      <c r="Q38" s="99">
        <v>42.6</v>
      </c>
    </row>
    <row r="39" spans="1:17">
      <c r="A39" s="106" t="s">
        <v>82</v>
      </c>
      <c r="B39" s="109"/>
      <c r="C39" s="109"/>
      <c r="D39" s="109"/>
      <c r="E39" s="101">
        <f>SUM(E15:E38)</f>
        <v>0</v>
      </c>
      <c r="F39" s="109"/>
      <c r="G39" s="109"/>
      <c r="H39" s="109"/>
      <c r="I39" s="101">
        <f>SUM(I15:I38)</f>
        <v>7609.7999999999984</v>
      </c>
      <c r="J39" s="109"/>
      <c r="K39" s="109"/>
      <c r="L39" s="109"/>
      <c r="M39" s="101">
        <f>SUM(M15:M38)</f>
        <v>0</v>
      </c>
      <c r="N39" s="109"/>
      <c r="O39" s="109"/>
      <c r="P39" s="109"/>
      <c r="Q39" s="101">
        <f>SUM(Q15:Q38)</f>
        <v>1068.0000000000002</v>
      </c>
    </row>
    <row r="40" spans="1:17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</row>
    <row r="41" spans="1:17">
      <c r="A41" s="86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</row>
    <row r="42" spans="1:17">
      <c r="A42" s="176" t="s">
        <v>87</v>
      </c>
      <c r="B42" s="176"/>
      <c r="C42" s="176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  <c r="Q42" s="176"/>
    </row>
    <row r="43" spans="1:17">
      <c r="A43" s="86"/>
      <c r="B43" s="110"/>
      <c r="C43" s="110"/>
      <c r="D43" s="110"/>
      <c r="E43" s="110"/>
      <c r="F43" s="110"/>
      <c r="G43" s="110"/>
      <c r="H43" s="110"/>
      <c r="I43" s="110"/>
      <c r="J43" s="110"/>
      <c r="K43" s="86"/>
      <c r="L43" s="86"/>
      <c r="M43" s="86"/>
      <c r="N43" s="86"/>
      <c r="O43" s="86"/>
      <c r="P43" s="86"/>
      <c r="Q43" s="86"/>
    </row>
    <row r="44" spans="1:17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</sheetData>
  <mergeCells count="22">
    <mergeCell ref="A42:Q42"/>
    <mergeCell ref="A5:E5"/>
    <mergeCell ref="E6:N6"/>
    <mergeCell ref="E7:N7"/>
    <mergeCell ref="A9:A12"/>
    <mergeCell ref="B9:I9"/>
    <mergeCell ref="J9:Q9"/>
    <mergeCell ref="B10:E10"/>
    <mergeCell ref="F10:I10"/>
    <mergeCell ref="J10:M10"/>
    <mergeCell ref="N10:Q10"/>
    <mergeCell ref="B11:C11"/>
    <mergeCell ref="F11:G11"/>
    <mergeCell ref="J11:K11"/>
    <mergeCell ref="N11:O11"/>
    <mergeCell ref="B1:E1"/>
    <mergeCell ref="N1:Q1"/>
    <mergeCell ref="A2:E2"/>
    <mergeCell ref="N2:Q2"/>
    <mergeCell ref="B4:E4"/>
    <mergeCell ref="G4:K4"/>
    <mergeCell ref="N4:Q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opLeftCell="A10" zoomScale="80" zoomScaleNormal="80" workbookViewId="0">
      <selection activeCell="C41" sqref="C41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140625" customWidth="1"/>
    <col min="11" max="11" width="11" customWidth="1"/>
    <col min="13" max="13" width="14.28515625" customWidth="1"/>
  </cols>
  <sheetData>
    <row r="1" spans="1:13" ht="15.75">
      <c r="A1" s="1" t="s">
        <v>45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48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47</v>
      </c>
    </row>
    <row r="8" spans="1:13" ht="10.5" customHeight="1">
      <c r="I8" s="4"/>
    </row>
    <row r="9" spans="1:13" ht="15.75">
      <c r="A9" s="126" t="s">
        <v>5</v>
      </c>
      <c r="B9" s="129" t="s">
        <v>3</v>
      </c>
      <c r="C9" s="129"/>
      <c r="D9" s="129"/>
      <c r="E9" s="129"/>
      <c r="F9" s="129"/>
      <c r="G9" s="129"/>
      <c r="H9" s="129" t="s">
        <v>8</v>
      </c>
      <c r="I9" s="129"/>
      <c r="J9" s="129"/>
      <c r="K9" s="129"/>
      <c r="L9" s="129"/>
      <c r="M9" s="129"/>
    </row>
    <row r="10" spans="1:13" ht="15.75">
      <c r="A10" s="126"/>
      <c r="B10" s="128" t="s">
        <v>14</v>
      </c>
      <c r="C10" s="128"/>
      <c r="D10" s="128"/>
      <c r="E10" s="128" t="s">
        <v>15</v>
      </c>
      <c r="F10" s="128"/>
      <c r="G10" s="128"/>
      <c r="H10" s="128" t="s">
        <v>14</v>
      </c>
      <c r="I10" s="128"/>
      <c r="J10" s="128"/>
      <c r="K10" s="128" t="s">
        <v>15</v>
      </c>
      <c r="L10" s="128"/>
      <c r="M10" s="128"/>
    </row>
    <row r="11" spans="1:13" ht="15.75">
      <c r="A11" s="126"/>
      <c r="B11" s="127" t="s">
        <v>4</v>
      </c>
      <c r="C11" s="127"/>
      <c r="D11" s="127"/>
      <c r="E11" s="127" t="s">
        <v>4</v>
      </c>
      <c r="F11" s="127"/>
      <c r="G11" s="127"/>
      <c r="H11" s="127" t="s">
        <v>4</v>
      </c>
      <c r="I11" s="127"/>
      <c r="J11" s="127"/>
      <c r="K11" s="127" t="s">
        <v>4</v>
      </c>
      <c r="L11" s="127"/>
      <c r="M11" s="127"/>
    </row>
    <row r="12" spans="1:13" ht="94.5" customHeight="1">
      <c r="A12" s="126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71">
        <v>2464.0700000000002</v>
      </c>
      <c r="C14" s="73"/>
      <c r="D14" s="10"/>
      <c r="E14" s="72">
        <v>2214.86</v>
      </c>
      <c r="F14" s="72"/>
      <c r="G14" s="20"/>
      <c r="H14" s="72">
        <v>856.74</v>
      </c>
      <c r="I14" s="72"/>
      <c r="J14" s="73"/>
      <c r="K14" s="72">
        <v>696.65</v>
      </c>
      <c r="L14" s="72"/>
      <c r="M14" s="11"/>
    </row>
    <row r="15" spans="1:13">
      <c r="A15" s="12">
        <v>1</v>
      </c>
      <c r="B15" s="72">
        <v>2464.0700000000002</v>
      </c>
      <c r="C15" s="72">
        <v>7.0000000000000007E-2</v>
      </c>
      <c r="D15" s="24">
        <f>C15*3600</f>
        <v>252.00000000000003</v>
      </c>
      <c r="E15" s="72">
        <v>2214.88</v>
      </c>
      <c r="F15" s="72">
        <v>0.02</v>
      </c>
      <c r="G15" s="24">
        <f>F15*3600</f>
        <v>72</v>
      </c>
      <c r="H15" s="72">
        <v>856.77</v>
      </c>
      <c r="I15" s="72">
        <v>0.03</v>
      </c>
      <c r="J15" s="74">
        <v>108</v>
      </c>
      <c r="K15" s="72">
        <v>696.66</v>
      </c>
      <c r="L15" s="72">
        <v>0.01</v>
      </c>
      <c r="M15" s="24">
        <f>L15*3600</f>
        <v>36</v>
      </c>
    </row>
    <row r="16" spans="1:13" ht="15.75">
      <c r="A16" s="6">
        <v>2</v>
      </c>
      <c r="B16" s="72">
        <v>2464.14</v>
      </c>
      <c r="C16" s="72">
        <v>0.05</v>
      </c>
      <c r="D16" s="24">
        <f t="shared" ref="D16:D38" si="0">C16*3600</f>
        <v>180</v>
      </c>
      <c r="E16" s="72">
        <v>2214.9</v>
      </c>
      <c r="F16" s="72">
        <v>0.02</v>
      </c>
      <c r="G16" s="24">
        <f t="shared" ref="G16:G38" si="1">F16*3600</f>
        <v>72</v>
      </c>
      <c r="H16" s="72">
        <v>856.8</v>
      </c>
      <c r="I16" s="72">
        <v>0.03</v>
      </c>
      <c r="J16" s="74">
        <v>108</v>
      </c>
      <c r="K16" s="72">
        <v>690.67</v>
      </c>
      <c r="L16" s="72">
        <v>0.01</v>
      </c>
      <c r="M16" s="24">
        <f t="shared" ref="M16:M38" si="2">L16*3600</f>
        <v>36</v>
      </c>
    </row>
    <row r="17" spans="1:17">
      <c r="A17" s="12">
        <v>3</v>
      </c>
      <c r="B17" s="72">
        <v>2464.21</v>
      </c>
      <c r="C17" s="72">
        <v>0.04</v>
      </c>
      <c r="D17" s="24">
        <f t="shared" si="0"/>
        <v>144</v>
      </c>
      <c r="E17" s="72">
        <v>2214.92</v>
      </c>
      <c r="F17" s="72">
        <v>0.02</v>
      </c>
      <c r="G17" s="24">
        <f t="shared" si="1"/>
        <v>72</v>
      </c>
      <c r="H17" s="72">
        <v>856.83</v>
      </c>
      <c r="I17" s="72">
        <v>0.03</v>
      </c>
      <c r="J17" s="74">
        <v>108</v>
      </c>
      <c r="K17" s="72">
        <v>690.68</v>
      </c>
      <c r="L17" s="72">
        <v>0.01</v>
      </c>
      <c r="M17" s="24">
        <f t="shared" si="2"/>
        <v>36</v>
      </c>
    </row>
    <row r="18" spans="1:17" ht="15.75">
      <c r="A18" s="6">
        <v>4</v>
      </c>
      <c r="B18" s="72">
        <v>2464.2600000000002</v>
      </c>
      <c r="C18" s="72">
        <v>0.04</v>
      </c>
      <c r="D18" s="24">
        <f t="shared" si="0"/>
        <v>144</v>
      </c>
      <c r="E18" s="72">
        <v>2214.94</v>
      </c>
      <c r="F18" s="72">
        <v>0.02</v>
      </c>
      <c r="G18" s="24">
        <f t="shared" si="1"/>
        <v>72</v>
      </c>
      <c r="H18" s="72">
        <v>856.86</v>
      </c>
      <c r="I18" s="72">
        <v>0.03</v>
      </c>
      <c r="J18" s="74">
        <v>108</v>
      </c>
      <c r="K18" s="72">
        <v>690.7</v>
      </c>
      <c r="L18" s="72">
        <v>0.02</v>
      </c>
      <c r="M18" s="24">
        <f t="shared" si="2"/>
        <v>72</v>
      </c>
    </row>
    <row r="19" spans="1:17">
      <c r="A19" s="12">
        <v>5</v>
      </c>
      <c r="B19" s="72">
        <v>2464.31</v>
      </c>
      <c r="C19" s="72">
        <v>0.04</v>
      </c>
      <c r="D19" s="24">
        <f t="shared" si="0"/>
        <v>144</v>
      </c>
      <c r="E19" s="72">
        <v>2214.96</v>
      </c>
      <c r="F19" s="72">
        <v>0.02</v>
      </c>
      <c r="G19" s="24">
        <f t="shared" si="1"/>
        <v>72</v>
      </c>
      <c r="H19" s="72">
        <v>856.9</v>
      </c>
      <c r="I19" s="72">
        <v>0.04</v>
      </c>
      <c r="J19" s="74">
        <v>108</v>
      </c>
      <c r="K19" s="72">
        <v>690.72</v>
      </c>
      <c r="L19" s="72">
        <v>0.02</v>
      </c>
      <c r="M19" s="24">
        <f t="shared" si="2"/>
        <v>72</v>
      </c>
    </row>
    <row r="20" spans="1:17" ht="15.75">
      <c r="A20" s="6">
        <v>6</v>
      </c>
      <c r="B20" s="72">
        <v>2464.38</v>
      </c>
      <c r="C20" s="72">
        <v>7.0000000000000007E-2</v>
      </c>
      <c r="D20" s="24">
        <f t="shared" si="0"/>
        <v>252.00000000000003</v>
      </c>
      <c r="E20" s="72">
        <v>2214.9899999999998</v>
      </c>
      <c r="F20" s="72">
        <v>0.03</v>
      </c>
      <c r="G20" s="24">
        <f t="shared" si="1"/>
        <v>108</v>
      </c>
      <c r="H20" s="72">
        <v>856.93</v>
      </c>
      <c r="I20" s="72">
        <v>0.03</v>
      </c>
      <c r="J20" s="74">
        <v>108</v>
      </c>
      <c r="K20" s="72">
        <v>690.74</v>
      </c>
      <c r="L20" s="72">
        <v>0.02</v>
      </c>
      <c r="M20" s="24">
        <f t="shared" si="2"/>
        <v>72</v>
      </c>
      <c r="P20" s="23"/>
      <c r="Q20" s="23"/>
    </row>
    <row r="21" spans="1:17">
      <c r="A21" s="12">
        <v>7</v>
      </c>
      <c r="B21" s="72">
        <v>2464.46</v>
      </c>
      <c r="C21" s="72">
        <v>0.08</v>
      </c>
      <c r="D21" s="24">
        <f t="shared" si="0"/>
        <v>288</v>
      </c>
      <c r="E21" s="72">
        <v>2215.02</v>
      </c>
      <c r="F21" s="72">
        <v>0.03</v>
      </c>
      <c r="G21" s="24">
        <f t="shared" si="1"/>
        <v>108</v>
      </c>
      <c r="H21" s="72">
        <v>856.95</v>
      </c>
      <c r="I21" s="72">
        <v>0.02</v>
      </c>
      <c r="J21" s="74">
        <v>108</v>
      </c>
      <c r="K21" s="72">
        <v>690.75</v>
      </c>
      <c r="L21" s="72">
        <v>0.01</v>
      </c>
      <c r="M21" s="24">
        <f t="shared" si="2"/>
        <v>36</v>
      </c>
      <c r="P21" s="23"/>
      <c r="Q21" s="23"/>
    </row>
    <row r="22" spans="1:17" ht="15.75">
      <c r="A22" s="6">
        <v>8</v>
      </c>
      <c r="B22" s="72">
        <v>2464.5500000000002</v>
      </c>
      <c r="C22" s="72">
        <v>0.09</v>
      </c>
      <c r="D22" s="24">
        <f t="shared" si="0"/>
        <v>324</v>
      </c>
      <c r="E22" s="72">
        <v>2215.06</v>
      </c>
      <c r="F22" s="72">
        <v>0.04</v>
      </c>
      <c r="G22" s="24">
        <f t="shared" si="1"/>
        <v>144</v>
      </c>
      <c r="H22" s="72">
        <v>856.99</v>
      </c>
      <c r="I22" s="72">
        <v>0.04</v>
      </c>
      <c r="J22" s="74">
        <v>108</v>
      </c>
      <c r="K22" s="72">
        <v>690.77</v>
      </c>
      <c r="L22" s="72">
        <v>0.02</v>
      </c>
      <c r="M22" s="24">
        <f t="shared" si="2"/>
        <v>72</v>
      </c>
      <c r="P22" s="23"/>
      <c r="Q22" s="23"/>
    </row>
    <row r="23" spans="1:17">
      <c r="A23" s="12">
        <v>9</v>
      </c>
      <c r="B23" s="72">
        <v>2464.6999999999998</v>
      </c>
      <c r="C23" s="72">
        <v>0.15</v>
      </c>
      <c r="D23" s="24">
        <f t="shared" si="0"/>
        <v>540</v>
      </c>
      <c r="E23" s="72">
        <v>2215.1</v>
      </c>
      <c r="F23" s="72">
        <v>0.04</v>
      </c>
      <c r="G23" s="24">
        <f t="shared" si="1"/>
        <v>144</v>
      </c>
      <c r="H23" s="72">
        <v>857.04</v>
      </c>
      <c r="I23" s="72">
        <v>0.05</v>
      </c>
      <c r="J23" s="74">
        <v>180</v>
      </c>
      <c r="K23" s="72">
        <v>690.78</v>
      </c>
      <c r="L23" s="72">
        <v>0.01</v>
      </c>
      <c r="M23" s="24">
        <f t="shared" si="2"/>
        <v>36</v>
      </c>
      <c r="P23" s="23"/>
      <c r="Q23" s="23"/>
    </row>
    <row r="24" spans="1:17" ht="15.75">
      <c r="A24" s="6">
        <v>10</v>
      </c>
      <c r="B24" s="72">
        <v>2464.8200000000002</v>
      </c>
      <c r="C24" s="72">
        <v>0.12</v>
      </c>
      <c r="D24" s="24">
        <f t="shared" si="0"/>
        <v>432</v>
      </c>
      <c r="E24" s="72">
        <v>2215.14</v>
      </c>
      <c r="F24" s="72">
        <v>0.04</v>
      </c>
      <c r="G24" s="24">
        <f t="shared" si="1"/>
        <v>144</v>
      </c>
      <c r="H24" s="72">
        <v>857.08</v>
      </c>
      <c r="I24" s="72">
        <v>0.06</v>
      </c>
      <c r="J24" s="74">
        <v>216</v>
      </c>
      <c r="K24" s="72">
        <v>690.79</v>
      </c>
      <c r="L24" s="72">
        <v>0.01</v>
      </c>
      <c r="M24" s="24">
        <f t="shared" si="2"/>
        <v>36</v>
      </c>
      <c r="P24" s="23"/>
      <c r="Q24" s="23"/>
    </row>
    <row r="25" spans="1:17">
      <c r="A25" s="12">
        <v>11</v>
      </c>
      <c r="B25" s="72">
        <v>2464.98</v>
      </c>
      <c r="C25" s="72">
        <v>0.16</v>
      </c>
      <c r="D25" s="24">
        <f t="shared" si="0"/>
        <v>576</v>
      </c>
      <c r="E25" s="72">
        <v>2215.1799999999998</v>
      </c>
      <c r="F25" s="72">
        <v>0.04</v>
      </c>
      <c r="G25" s="24">
        <f t="shared" si="1"/>
        <v>144</v>
      </c>
      <c r="H25" s="72">
        <v>857.15</v>
      </c>
      <c r="I25" s="72">
        <v>7.0000000000000007E-2</v>
      </c>
      <c r="J25" s="74">
        <v>252</v>
      </c>
      <c r="K25" s="72">
        <v>690.81</v>
      </c>
      <c r="L25" s="72">
        <v>0.02</v>
      </c>
      <c r="M25" s="24">
        <f t="shared" si="2"/>
        <v>72</v>
      </c>
      <c r="P25" s="23"/>
      <c r="Q25" s="23"/>
    </row>
    <row r="26" spans="1:17" ht="15.75">
      <c r="A26" s="6">
        <v>12</v>
      </c>
      <c r="B26" s="72">
        <v>2465.16</v>
      </c>
      <c r="C26" s="72">
        <v>0.18</v>
      </c>
      <c r="D26" s="24">
        <f t="shared" si="0"/>
        <v>648</v>
      </c>
      <c r="E26" s="72">
        <v>2215.2199999999998</v>
      </c>
      <c r="F26" s="72">
        <v>0.04</v>
      </c>
      <c r="G26" s="24">
        <f t="shared" si="1"/>
        <v>144</v>
      </c>
      <c r="H26" s="72">
        <v>857.24</v>
      </c>
      <c r="I26" s="72">
        <v>7.0000000000000007E-2</v>
      </c>
      <c r="J26" s="74">
        <v>252</v>
      </c>
      <c r="K26" s="72">
        <v>690.82</v>
      </c>
      <c r="L26" s="72">
        <v>0.01</v>
      </c>
      <c r="M26" s="24">
        <f t="shared" si="2"/>
        <v>36</v>
      </c>
      <c r="P26" s="23"/>
      <c r="Q26" s="23"/>
    </row>
    <row r="27" spans="1:17">
      <c r="A27" s="12">
        <v>13</v>
      </c>
      <c r="B27" s="72">
        <v>2465.3000000000002</v>
      </c>
      <c r="C27" s="72">
        <v>0.14000000000000001</v>
      </c>
      <c r="D27" s="24">
        <f t="shared" si="0"/>
        <v>504.00000000000006</v>
      </c>
      <c r="E27" s="72">
        <v>2215.2600000000002</v>
      </c>
      <c r="F27" s="72">
        <v>0.04</v>
      </c>
      <c r="G27" s="24">
        <f t="shared" si="1"/>
        <v>144</v>
      </c>
      <c r="H27" s="72">
        <v>857.29</v>
      </c>
      <c r="I27" s="72">
        <v>0.05</v>
      </c>
      <c r="J27" s="74">
        <v>180</v>
      </c>
      <c r="K27" s="72">
        <v>690.84</v>
      </c>
      <c r="L27" s="72">
        <v>0.02</v>
      </c>
      <c r="M27" s="24">
        <f t="shared" si="2"/>
        <v>72</v>
      </c>
      <c r="P27" s="23"/>
      <c r="Q27" s="23"/>
    </row>
    <row r="28" spans="1:17" ht="15.75">
      <c r="A28" s="6">
        <v>14</v>
      </c>
      <c r="B28" s="72">
        <v>2465.4699999999998</v>
      </c>
      <c r="C28" s="72">
        <v>0.17</v>
      </c>
      <c r="D28" s="24">
        <f t="shared" si="0"/>
        <v>612</v>
      </c>
      <c r="E28" s="72">
        <v>2215.3000000000002</v>
      </c>
      <c r="F28" s="72">
        <v>0.04</v>
      </c>
      <c r="G28" s="24">
        <f t="shared" si="1"/>
        <v>144</v>
      </c>
      <c r="H28" s="72">
        <v>857.37</v>
      </c>
      <c r="I28" s="72">
        <v>0.08</v>
      </c>
      <c r="J28" s="74">
        <v>288</v>
      </c>
      <c r="K28" s="72">
        <v>690.85</v>
      </c>
      <c r="L28" s="72">
        <v>0.01</v>
      </c>
      <c r="M28" s="24">
        <f t="shared" si="2"/>
        <v>36</v>
      </c>
      <c r="P28" s="23"/>
      <c r="Q28" s="23"/>
    </row>
    <row r="29" spans="1:17">
      <c r="A29" s="12">
        <v>15</v>
      </c>
      <c r="B29" s="72">
        <v>2465.63</v>
      </c>
      <c r="C29" s="72">
        <v>0.16</v>
      </c>
      <c r="D29" s="24">
        <f t="shared" si="0"/>
        <v>576</v>
      </c>
      <c r="E29" s="72">
        <v>2215.34</v>
      </c>
      <c r="F29" s="72">
        <v>0.04</v>
      </c>
      <c r="G29" s="24">
        <f t="shared" si="1"/>
        <v>144</v>
      </c>
      <c r="H29" s="72">
        <v>857.43</v>
      </c>
      <c r="I29" s="72">
        <v>0.06</v>
      </c>
      <c r="J29" s="74">
        <v>216</v>
      </c>
      <c r="K29" s="72">
        <v>690.87</v>
      </c>
      <c r="L29" s="72">
        <v>0.02</v>
      </c>
      <c r="M29" s="24">
        <f t="shared" si="2"/>
        <v>72</v>
      </c>
      <c r="P29" s="23"/>
      <c r="Q29" s="23"/>
    </row>
    <row r="30" spans="1:17" ht="15.75">
      <c r="A30" s="6">
        <v>16</v>
      </c>
      <c r="B30" s="72">
        <v>2465.8000000000002</v>
      </c>
      <c r="C30" s="72">
        <v>0.17</v>
      </c>
      <c r="D30" s="24">
        <f t="shared" si="0"/>
        <v>612</v>
      </c>
      <c r="E30" s="72">
        <v>2215.38</v>
      </c>
      <c r="F30" s="72">
        <v>0.04</v>
      </c>
      <c r="G30" s="24">
        <f t="shared" si="1"/>
        <v>144</v>
      </c>
      <c r="H30" s="72">
        <v>857.51</v>
      </c>
      <c r="I30" s="72">
        <v>0.08</v>
      </c>
      <c r="J30" s="74">
        <v>288</v>
      </c>
      <c r="K30" s="72">
        <v>690.88</v>
      </c>
      <c r="L30" s="72">
        <v>0.01</v>
      </c>
      <c r="M30" s="24">
        <f t="shared" si="2"/>
        <v>36</v>
      </c>
      <c r="P30" s="23"/>
      <c r="Q30" s="23"/>
    </row>
    <row r="31" spans="1:17">
      <c r="A31" s="12">
        <v>17</v>
      </c>
      <c r="B31" s="72">
        <v>2465.98</v>
      </c>
      <c r="C31" s="72">
        <v>0.18</v>
      </c>
      <c r="D31" s="24">
        <f t="shared" si="0"/>
        <v>648</v>
      </c>
      <c r="E31" s="72">
        <v>2215.42</v>
      </c>
      <c r="F31" s="72">
        <v>0.04</v>
      </c>
      <c r="G31" s="24">
        <f t="shared" si="1"/>
        <v>144</v>
      </c>
      <c r="H31" s="72">
        <v>857.58</v>
      </c>
      <c r="I31" s="72">
        <v>7.0000000000000007E-2</v>
      </c>
      <c r="J31" s="74">
        <v>252</v>
      </c>
      <c r="K31" s="72">
        <v>690.9</v>
      </c>
      <c r="L31" s="72">
        <v>0.02</v>
      </c>
      <c r="M31" s="24">
        <f t="shared" si="2"/>
        <v>72</v>
      </c>
      <c r="P31" s="23"/>
      <c r="Q31" s="23"/>
    </row>
    <row r="32" spans="1:17" ht="15.75">
      <c r="A32" s="6">
        <v>18</v>
      </c>
      <c r="B32" s="72">
        <v>2466.1</v>
      </c>
      <c r="C32" s="72">
        <v>0.12</v>
      </c>
      <c r="D32" s="24">
        <f t="shared" si="0"/>
        <v>432</v>
      </c>
      <c r="E32" s="72">
        <v>2215.4499999999998</v>
      </c>
      <c r="F32" s="72">
        <v>0.03</v>
      </c>
      <c r="G32" s="24">
        <f t="shared" si="1"/>
        <v>108</v>
      </c>
      <c r="H32" s="72">
        <v>857.62</v>
      </c>
      <c r="I32" s="72">
        <v>0.04</v>
      </c>
      <c r="J32" s="74">
        <v>144</v>
      </c>
      <c r="K32" s="72">
        <v>690.92</v>
      </c>
      <c r="L32" s="72">
        <v>0.02</v>
      </c>
      <c r="M32" s="24">
        <f t="shared" si="2"/>
        <v>72</v>
      </c>
      <c r="P32" s="23"/>
      <c r="Q32" s="23"/>
    </row>
    <row r="33" spans="1:17">
      <c r="A33" s="12">
        <v>19</v>
      </c>
      <c r="B33" s="72">
        <v>2466.2199999999998</v>
      </c>
      <c r="C33" s="72">
        <v>0.12</v>
      </c>
      <c r="D33" s="24">
        <f t="shared" si="0"/>
        <v>432</v>
      </c>
      <c r="E33" s="72">
        <v>2215.4899999999998</v>
      </c>
      <c r="F33" s="72">
        <v>0.04</v>
      </c>
      <c r="G33" s="24">
        <f t="shared" si="1"/>
        <v>144</v>
      </c>
      <c r="H33" s="72">
        <v>857.67</v>
      </c>
      <c r="I33" s="72">
        <v>0.05</v>
      </c>
      <c r="J33" s="74">
        <v>180</v>
      </c>
      <c r="K33" s="72">
        <v>690.94</v>
      </c>
      <c r="L33" s="72">
        <v>0.02</v>
      </c>
      <c r="M33" s="24">
        <f t="shared" si="2"/>
        <v>72</v>
      </c>
      <c r="P33" s="23"/>
      <c r="Q33" s="23"/>
    </row>
    <row r="34" spans="1:17" ht="15.75">
      <c r="A34" s="6">
        <v>20</v>
      </c>
      <c r="B34" s="72">
        <v>2466.33</v>
      </c>
      <c r="C34" s="72">
        <v>0.11</v>
      </c>
      <c r="D34" s="24">
        <f t="shared" si="0"/>
        <v>396</v>
      </c>
      <c r="E34" s="72">
        <v>2215.54</v>
      </c>
      <c r="F34" s="72">
        <v>0.05</v>
      </c>
      <c r="G34" s="24">
        <f t="shared" si="1"/>
        <v>180</v>
      </c>
      <c r="H34" s="72">
        <v>857.7</v>
      </c>
      <c r="I34" s="72">
        <v>0.03</v>
      </c>
      <c r="J34" s="74">
        <v>108</v>
      </c>
      <c r="K34" s="72">
        <v>690.95</v>
      </c>
      <c r="L34" s="72">
        <v>0.01</v>
      </c>
      <c r="M34" s="24">
        <f t="shared" si="2"/>
        <v>36</v>
      </c>
      <c r="P34" s="23"/>
      <c r="Q34" s="23"/>
    </row>
    <row r="35" spans="1:17">
      <c r="A35" s="12">
        <v>21</v>
      </c>
      <c r="B35" s="72">
        <v>2466.42</v>
      </c>
      <c r="C35" s="72">
        <v>0.09</v>
      </c>
      <c r="D35" s="24">
        <f t="shared" si="0"/>
        <v>324</v>
      </c>
      <c r="E35" s="72">
        <v>2215.58</v>
      </c>
      <c r="F35" s="72">
        <v>0.04</v>
      </c>
      <c r="G35" s="24">
        <f t="shared" si="1"/>
        <v>144</v>
      </c>
      <c r="H35" s="72">
        <v>857.73</v>
      </c>
      <c r="I35" s="72">
        <v>0.03</v>
      </c>
      <c r="J35" s="74">
        <v>108</v>
      </c>
      <c r="K35" s="72">
        <v>690.97</v>
      </c>
      <c r="L35" s="72">
        <v>0.02</v>
      </c>
      <c r="M35" s="24">
        <f t="shared" si="2"/>
        <v>72</v>
      </c>
      <c r="P35" s="23"/>
      <c r="Q35" s="23"/>
    </row>
    <row r="36" spans="1:17" ht="15.75">
      <c r="A36" s="6">
        <v>22</v>
      </c>
      <c r="B36" s="72">
        <v>2466.4899999999998</v>
      </c>
      <c r="C36" s="72">
        <v>7.0000000000000007E-2</v>
      </c>
      <c r="D36" s="24">
        <f t="shared" si="0"/>
        <v>252.00000000000003</v>
      </c>
      <c r="E36" s="72">
        <v>2215.62</v>
      </c>
      <c r="F36" s="72">
        <v>0.04</v>
      </c>
      <c r="G36" s="24">
        <f t="shared" si="1"/>
        <v>144</v>
      </c>
      <c r="H36" s="72">
        <v>857.75</v>
      </c>
      <c r="I36" s="72">
        <v>0.02</v>
      </c>
      <c r="J36" s="74">
        <v>72</v>
      </c>
      <c r="K36" s="72">
        <v>690.98</v>
      </c>
      <c r="L36" s="72">
        <v>0.01</v>
      </c>
      <c r="M36" s="24">
        <f t="shared" si="2"/>
        <v>36</v>
      </c>
      <c r="P36" s="23"/>
      <c r="Q36" s="23"/>
    </row>
    <row r="37" spans="1:17">
      <c r="A37" s="12">
        <v>23</v>
      </c>
      <c r="B37" s="72">
        <v>2466.5700000000002</v>
      </c>
      <c r="C37" s="72">
        <v>0.08</v>
      </c>
      <c r="D37" s="24">
        <f t="shared" si="0"/>
        <v>288</v>
      </c>
      <c r="E37" s="72">
        <v>2215.66</v>
      </c>
      <c r="F37" s="72">
        <v>0.04</v>
      </c>
      <c r="G37" s="24">
        <f t="shared" si="1"/>
        <v>144</v>
      </c>
      <c r="H37" s="72">
        <v>857.77</v>
      </c>
      <c r="I37" s="72">
        <v>0.02</v>
      </c>
      <c r="J37" s="74">
        <v>72</v>
      </c>
      <c r="K37" s="72">
        <v>690.99</v>
      </c>
      <c r="L37" s="72">
        <v>0.01</v>
      </c>
      <c r="M37" s="24">
        <f t="shared" si="2"/>
        <v>36</v>
      </c>
      <c r="P37" s="23"/>
      <c r="Q37" s="23"/>
    </row>
    <row r="38" spans="1:17" ht="16.5" thickBot="1">
      <c r="A38" s="14">
        <v>24</v>
      </c>
      <c r="B38" s="72">
        <v>2466.65</v>
      </c>
      <c r="C38" s="72">
        <v>0.08</v>
      </c>
      <c r="D38" s="66">
        <f t="shared" si="0"/>
        <v>288</v>
      </c>
      <c r="E38" s="72">
        <v>2215.6999999999998</v>
      </c>
      <c r="F38" s="72">
        <v>0.04</v>
      </c>
      <c r="G38" s="66">
        <f t="shared" si="1"/>
        <v>144</v>
      </c>
      <c r="H38" s="72">
        <v>857.79</v>
      </c>
      <c r="I38" s="72">
        <v>0.02</v>
      </c>
      <c r="J38" s="74">
        <v>72</v>
      </c>
      <c r="K38" s="20">
        <f>K37+L38</f>
        <v>691</v>
      </c>
      <c r="L38" s="72">
        <v>0.01</v>
      </c>
      <c r="M38" s="24">
        <f t="shared" si="2"/>
        <v>36</v>
      </c>
      <c r="P38" s="23"/>
      <c r="Q38" s="23"/>
    </row>
    <row r="39" spans="1:17" ht="15.75" thickBot="1">
      <c r="A39" s="25" t="s">
        <v>9</v>
      </c>
      <c r="B39" s="26"/>
      <c r="C39" s="26"/>
      <c r="D39" s="67">
        <f>SUM(D15:D38)</f>
        <v>9288</v>
      </c>
      <c r="E39" s="27"/>
      <c r="F39" s="27"/>
      <c r="G39" s="67">
        <f>SUM(G15:G38)</f>
        <v>3024</v>
      </c>
      <c r="H39" s="26"/>
      <c r="I39" s="26"/>
      <c r="J39" s="67">
        <f>SUM(J15:J38)</f>
        <v>3744</v>
      </c>
      <c r="K39" s="26"/>
      <c r="L39" s="26"/>
      <c r="M39" s="68">
        <f>SUM(M15:M38)</f>
        <v>1260</v>
      </c>
      <c r="P39" s="23"/>
      <c r="Q39" s="23"/>
    </row>
    <row r="41" spans="1:17" ht="43.5" customHeight="1">
      <c r="B41" s="5" t="s">
        <v>46</v>
      </c>
      <c r="I41" t="s">
        <v>13</v>
      </c>
    </row>
  </sheetData>
  <mergeCells count="11">
    <mergeCell ref="A9:A12"/>
    <mergeCell ref="E11:G11"/>
    <mergeCell ref="H11:J11"/>
    <mergeCell ref="K11:M11"/>
    <mergeCell ref="B11:D11"/>
    <mergeCell ref="B10:D10"/>
    <mergeCell ref="E10:G10"/>
    <mergeCell ref="B9:G9"/>
    <mergeCell ref="H10:J10"/>
    <mergeCell ref="K10:M10"/>
    <mergeCell ref="H9:M9"/>
  </mergeCells>
  <pageMargins left="0.75" right="0.31496062992125984" top="0.34" bottom="0.34" header="0.22" footer="0.22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7" zoomScale="90" zoomScaleNormal="90" workbookViewId="0">
      <selection activeCell="J39" sqref="J39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3" ht="15.75">
      <c r="A1" s="1" t="s">
        <v>45</v>
      </c>
      <c r="J1" s="13" t="s">
        <v>11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44</v>
      </c>
    </row>
    <row r="4" spans="1:13" ht="15.75">
      <c r="G4" s="3" t="s">
        <v>1</v>
      </c>
    </row>
    <row r="5" spans="1:13" ht="7.5" customHeight="1"/>
    <row r="6" spans="1:13" ht="15.75">
      <c r="G6" s="4" t="s">
        <v>2</v>
      </c>
    </row>
    <row r="7" spans="1:13" ht="15.75">
      <c r="G7" s="4" t="s">
        <v>43</v>
      </c>
    </row>
    <row r="8" spans="1:13" ht="10.5" customHeight="1">
      <c r="I8" s="4"/>
    </row>
    <row r="9" spans="1:13" ht="15.75">
      <c r="A9" s="126" t="s">
        <v>5</v>
      </c>
      <c r="B9" s="129" t="s">
        <v>3</v>
      </c>
      <c r="C9" s="129"/>
      <c r="D9" s="129"/>
      <c r="E9" s="129"/>
      <c r="F9" s="129"/>
      <c r="G9" s="129"/>
      <c r="H9" s="129" t="s">
        <v>8</v>
      </c>
      <c r="I9" s="129"/>
      <c r="J9" s="129"/>
      <c r="K9" s="129"/>
      <c r="L9" s="129"/>
      <c r="M9" s="129"/>
    </row>
    <row r="10" spans="1:13" ht="15.75">
      <c r="A10" s="126"/>
      <c r="B10" s="128" t="s">
        <v>16</v>
      </c>
      <c r="C10" s="128"/>
      <c r="D10" s="128"/>
      <c r="E10" s="128"/>
      <c r="F10" s="128"/>
      <c r="G10" s="128"/>
      <c r="H10" s="128" t="s">
        <v>16</v>
      </c>
      <c r="I10" s="128"/>
      <c r="J10" s="128"/>
      <c r="K10" s="128"/>
      <c r="L10" s="128"/>
      <c r="M10" s="128"/>
    </row>
    <row r="11" spans="1:13" ht="15.75">
      <c r="A11" s="126"/>
      <c r="B11" s="127" t="s">
        <v>4</v>
      </c>
      <c r="C11" s="127"/>
      <c r="D11" s="127"/>
      <c r="E11" s="127"/>
      <c r="F11" s="127"/>
      <c r="G11" s="127"/>
      <c r="H11" s="127" t="s">
        <v>4</v>
      </c>
      <c r="I11" s="127"/>
      <c r="J11" s="127"/>
      <c r="K11" s="127"/>
      <c r="L11" s="127"/>
      <c r="M11" s="127"/>
    </row>
    <row r="12" spans="1:13" ht="47.25">
      <c r="A12" s="126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3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3" ht="15.75">
      <c r="A14" s="6">
        <v>0</v>
      </c>
      <c r="B14" s="11">
        <v>628.38</v>
      </c>
      <c r="C14" s="9"/>
      <c r="D14" s="10"/>
      <c r="E14" s="11"/>
      <c r="F14" s="11"/>
      <c r="G14" s="11"/>
      <c r="H14" s="11">
        <v>205.14</v>
      </c>
      <c r="I14" s="11"/>
      <c r="J14" s="11"/>
      <c r="K14" s="11"/>
      <c r="L14" s="11"/>
      <c r="M14" s="11"/>
    </row>
    <row r="15" spans="1:13">
      <c r="A15" s="12">
        <v>1</v>
      </c>
      <c r="B15" s="11">
        <v>628.38</v>
      </c>
      <c r="C15" s="11">
        <v>0</v>
      </c>
      <c r="D15" s="11">
        <v>0</v>
      </c>
      <c r="E15" s="11"/>
      <c r="F15" s="11"/>
      <c r="G15" s="11"/>
      <c r="H15" s="11">
        <v>205.14</v>
      </c>
      <c r="I15" s="11">
        <v>0</v>
      </c>
      <c r="J15" s="11">
        <v>0</v>
      </c>
      <c r="K15" s="11"/>
      <c r="L15" s="11"/>
      <c r="M15" s="11"/>
    </row>
    <row r="16" spans="1:13" ht="15.75">
      <c r="A16" s="6">
        <v>2</v>
      </c>
      <c r="B16" s="11">
        <v>628.38</v>
      </c>
      <c r="C16" s="11">
        <v>0</v>
      </c>
      <c r="D16" s="11">
        <v>0</v>
      </c>
      <c r="E16" s="11"/>
      <c r="F16" s="11"/>
      <c r="G16" s="11"/>
      <c r="H16" s="11">
        <v>205.14</v>
      </c>
      <c r="I16" s="11">
        <v>0</v>
      </c>
      <c r="J16" s="11">
        <v>0</v>
      </c>
      <c r="K16" s="11"/>
      <c r="L16" s="11"/>
      <c r="M16" s="11"/>
    </row>
    <row r="17" spans="1:13">
      <c r="A17" s="12">
        <v>3</v>
      </c>
      <c r="B17" s="11">
        <v>628.38</v>
      </c>
      <c r="C17" s="11">
        <v>0</v>
      </c>
      <c r="D17" s="11">
        <v>0</v>
      </c>
      <c r="E17" s="11"/>
      <c r="F17" s="11"/>
      <c r="G17" s="11"/>
      <c r="H17" s="11">
        <v>205.14</v>
      </c>
      <c r="I17" s="11">
        <v>0</v>
      </c>
      <c r="J17" s="11">
        <v>0</v>
      </c>
      <c r="K17" s="11"/>
      <c r="L17" s="11"/>
      <c r="M17" s="11"/>
    </row>
    <row r="18" spans="1:13" ht="15.75">
      <c r="A18" s="6">
        <v>4</v>
      </c>
      <c r="B18" s="11">
        <v>628.38</v>
      </c>
      <c r="C18" s="11">
        <v>0</v>
      </c>
      <c r="D18" s="11">
        <v>0</v>
      </c>
      <c r="E18" s="11"/>
      <c r="F18" s="11"/>
      <c r="G18" s="11"/>
      <c r="H18" s="11">
        <v>205.14</v>
      </c>
      <c r="I18" s="11">
        <v>0</v>
      </c>
      <c r="J18" s="11">
        <v>0</v>
      </c>
      <c r="K18" s="11"/>
      <c r="L18" s="11"/>
      <c r="M18" s="11"/>
    </row>
    <row r="19" spans="1:13">
      <c r="A19" s="12">
        <v>5</v>
      </c>
      <c r="B19" s="11">
        <v>628.38</v>
      </c>
      <c r="C19" s="11">
        <v>0</v>
      </c>
      <c r="D19" s="11">
        <v>0</v>
      </c>
      <c r="E19" s="11"/>
      <c r="F19" s="11"/>
      <c r="G19" s="11"/>
      <c r="H19" s="11">
        <v>205.14</v>
      </c>
      <c r="I19" s="11">
        <v>0</v>
      </c>
      <c r="J19" s="11">
        <v>0</v>
      </c>
      <c r="K19" s="11"/>
      <c r="L19" s="11"/>
      <c r="M19" s="11"/>
    </row>
    <row r="20" spans="1:13" ht="15.75">
      <c r="A20" s="6">
        <v>6</v>
      </c>
      <c r="B20" s="11">
        <v>628.38</v>
      </c>
      <c r="C20" s="11">
        <v>0</v>
      </c>
      <c r="D20" s="11">
        <v>0</v>
      </c>
      <c r="E20" s="11"/>
      <c r="F20" s="11"/>
      <c r="G20" s="11"/>
      <c r="H20" s="11">
        <v>205.14</v>
      </c>
      <c r="I20" s="11">
        <v>0</v>
      </c>
      <c r="J20" s="11">
        <v>0</v>
      </c>
      <c r="K20" s="11"/>
      <c r="L20" s="11"/>
      <c r="M20" s="11"/>
    </row>
    <row r="21" spans="1:13">
      <c r="A21" s="12">
        <v>7</v>
      </c>
      <c r="B21" s="11">
        <v>628.38</v>
      </c>
      <c r="C21" s="11">
        <v>0</v>
      </c>
      <c r="D21" s="11">
        <v>0</v>
      </c>
      <c r="E21" s="11"/>
      <c r="F21" s="11"/>
      <c r="G21" s="11"/>
      <c r="H21" s="11">
        <v>205.14</v>
      </c>
      <c r="I21" s="11">
        <v>0</v>
      </c>
      <c r="J21" s="11">
        <v>0</v>
      </c>
      <c r="K21" s="11"/>
      <c r="L21" s="11"/>
      <c r="M21" s="11"/>
    </row>
    <row r="22" spans="1:13" ht="15.75">
      <c r="A22" s="6">
        <v>8</v>
      </c>
      <c r="B22" s="11">
        <v>628.38</v>
      </c>
      <c r="C22" s="11">
        <v>0</v>
      </c>
      <c r="D22" s="11">
        <v>0</v>
      </c>
      <c r="E22" s="11"/>
      <c r="F22" s="11"/>
      <c r="G22" s="11"/>
      <c r="H22" s="11">
        <v>205.14</v>
      </c>
      <c r="I22" s="11">
        <v>0</v>
      </c>
      <c r="J22" s="11">
        <v>0</v>
      </c>
      <c r="K22" s="11"/>
      <c r="L22" s="11"/>
      <c r="M22" s="11"/>
    </row>
    <row r="23" spans="1:13">
      <c r="A23" s="12">
        <v>9</v>
      </c>
      <c r="B23" s="11">
        <v>628.38</v>
      </c>
      <c r="C23" s="11">
        <v>0</v>
      </c>
      <c r="D23" s="11">
        <v>0</v>
      </c>
      <c r="E23" s="11"/>
      <c r="F23" s="11"/>
      <c r="G23" s="11"/>
      <c r="H23" s="11">
        <v>205.14</v>
      </c>
      <c r="I23" s="11">
        <v>0</v>
      </c>
      <c r="J23" s="11">
        <v>0</v>
      </c>
      <c r="K23" s="11"/>
      <c r="L23" s="11"/>
      <c r="M23" s="11"/>
    </row>
    <row r="24" spans="1:13" ht="15.75">
      <c r="A24" s="6">
        <v>10</v>
      </c>
      <c r="B24" s="11">
        <v>628.38</v>
      </c>
      <c r="C24" s="11">
        <v>0</v>
      </c>
      <c r="D24" s="11">
        <v>0</v>
      </c>
      <c r="E24" s="11"/>
      <c r="F24" s="11"/>
      <c r="G24" s="11"/>
      <c r="H24" s="11">
        <v>205.14</v>
      </c>
      <c r="I24" s="11">
        <v>0</v>
      </c>
      <c r="J24" s="11">
        <v>0</v>
      </c>
      <c r="K24" s="11"/>
      <c r="L24" s="11"/>
      <c r="M24" s="11"/>
    </row>
    <row r="25" spans="1:13">
      <c r="A25" s="12">
        <v>11</v>
      </c>
      <c r="B25" s="11">
        <v>628.38</v>
      </c>
      <c r="C25" s="11">
        <v>0</v>
      </c>
      <c r="D25" s="11">
        <v>0</v>
      </c>
      <c r="E25" s="11"/>
      <c r="F25" s="11"/>
      <c r="G25" s="11"/>
      <c r="H25" s="11">
        <v>205.14</v>
      </c>
      <c r="I25" s="11">
        <v>0</v>
      </c>
      <c r="J25" s="11">
        <v>0</v>
      </c>
      <c r="K25" s="11"/>
      <c r="L25" s="11"/>
      <c r="M25" s="11"/>
    </row>
    <row r="26" spans="1:13" ht="15.75">
      <c r="A26" s="6">
        <v>12</v>
      </c>
      <c r="B26" s="11">
        <v>628.38</v>
      </c>
      <c r="C26" s="11">
        <v>0</v>
      </c>
      <c r="D26" s="11">
        <v>0</v>
      </c>
      <c r="E26" s="11"/>
      <c r="F26" s="11"/>
      <c r="G26" s="11"/>
      <c r="H26" s="11">
        <v>205.14</v>
      </c>
      <c r="I26" s="11">
        <v>0</v>
      </c>
      <c r="J26" s="11">
        <v>0</v>
      </c>
      <c r="K26" s="11"/>
      <c r="L26" s="11"/>
      <c r="M26" s="11"/>
    </row>
    <row r="27" spans="1:13">
      <c r="A27" s="12">
        <v>13</v>
      </c>
      <c r="B27" s="11">
        <v>628.38</v>
      </c>
      <c r="C27" s="11">
        <v>0</v>
      </c>
      <c r="D27" s="11">
        <v>0</v>
      </c>
      <c r="E27" s="11"/>
      <c r="F27" s="11"/>
      <c r="G27" s="11"/>
      <c r="H27" s="11">
        <v>205.14</v>
      </c>
      <c r="I27" s="11">
        <v>0</v>
      </c>
      <c r="J27" s="11">
        <v>0</v>
      </c>
      <c r="K27" s="11"/>
      <c r="L27" s="11"/>
      <c r="M27" s="11"/>
    </row>
    <row r="28" spans="1:13" ht="15.75">
      <c r="A28" s="6">
        <v>14</v>
      </c>
      <c r="B28" s="11">
        <v>628.38</v>
      </c>
      <c r="C28" s="11">
        <v>0</v>
      </c>
      <c r="D28" s="11">
        <v>0</v>
      </c>
      <c r="E28" s="11"/>
      <c r="F28" s="11"/>
      <c r="G28" s="11"/>
      <c r="H28" s="11">
        <v>205.14</v>
      </c>
      <c r="I28" s="11">
        <v>0</v>
      </c>
      <c r="J28" s="11">
        <v>0</v>
      </c>
      <c r="K28" s="11"/>
      <c r="L28" s="11"/>
      <c r="M28" s="11"/>
    </row>
    <row r="29" spans="1:13">
      <c r="A29" s="12">
        <v>15</v>
      </c>
      <c r="B29" s="11">
        <v>628.38</v>
      </c>
      <c r="C29" s="11">
        <v>0</v>
      </c>
      <c r="D29" s="11">
        <v>0</v>
      </c>
      <c r="E29" s="11"/>
      <c r="F29" s="11"/>
      <c r="G29" s="11"/>
      <c r="H29" s="11">
        <v>205.14</v>
      </c>
      <c r="I29" s="11">
        <v>0</v>
      </c>
      <c r="J29" s="11">
        <v>0</v>
      </c>
      <c r="K29" s="11"/>
      <c r="L29" s="11"/>
      <c r="M29" s="11"/>
    </row>
    <row r="30" spans="1:13" ht="15.75">
      <c r="A30" s="6">
        <v>16</v>
      </c>
      <c r="B30" s="11">
        <v>628.38</v>
      </c>
      <c r="C30" s="11">
        <v>0</v>
      </c>
      <c r="D30" s="11">
        <v>0</v>
      </c>
      <c r="E30" s="11"/>
      <c r="F30" s="11"/>
      <c r="G30" s="11"/>
      <c r="H30" s="11">
        <v>205.14</v>
      </c>
      <c r="I30" s="11">
        <v>0</v>
      </c>
      <c r="J30" s="11">
        <v>0</v>
      </c>
      <c r="K30" s="11"/>
      <c r="L30" s="11"/>
      <c r="M30" s="11"/>
    </row>
    <row r="31" spans="1:13">
      <c r="A31" s="12">
        <v>17</v>
      </c>
      <c r="B31" s="11">
        <v>628.38</v>
      </c>
      <c r="C31" s="11">
        <v>0</v>
      </c>
      <c r="D31" s="11">
        <v>0</v>
      </c>
      <c r="E31" s="11"/>
      <c r="F31" s="11"/>
      <c r="G31" s="11"/>
      <c r="H31" s="11">
        <v>205.14</v>
      </c>
      <c r="I31" s="11">
        <v>0</v>
      </c>
      <c r="J31" s="11">
        <v>0</v>
      </c>
      <c r="K31" s="11"/>
      <c r="L31" s="11"/>
      <c r="M31" s="11"/>
    </row>
    <row r="32" spans="1:13" ht="15.75">
      <c r="A32" s="6">
        <v>18</v>
      </c>
      <c r="B32" s="11">
        <v>628.38</v>
      </c>
      <c r="C32" s="11">
        <v>0</v>
      </c>
      <c r="D32" s="11">
        <v>0</v>
      </c>
      <c r="E32" s="11"/>
      <c r="F32" s="11"/>
      <c r="G32" s="11"/>
      <c r="H32" s="11">
        <v>205.14</v>
      </c>
      <c r="I32" s="11">
        <v>0</v>
      </c>
      <c r="J32" s="11">
        <v>0</v>
      </c>
      <c r="K32" s="11"/>
      <c r="L32" s="11"/>
      <c r="M32" s="11"/>
    </row>
    <row r="33" spans="1:13">
      <c r="A33" s="12">
        <v>19</v>
      </c>
      <c r="B33" s="11">
        <v>628.38</v>
      </c>
      <c r="C33" s="11">
        <v>0</v>
      </c>
      <c r="D33" s="11">
        <v>0</v>
      </c>
      <c r="E33" s="11"/>
      <c r="F33" s="11"/>
      <c r="G33" s="11"/>
      <c r="H33" s="11">
        <v>205.14</v>
      </c>
      <c r="I33" s="11">
        <v>0</v>
      </c>
      <c r="J33" s="11">
        <v>0</v>
      </c>
      <c r="K33" s="11"/>
      <c r="L33" s="11"/>
      <c r="M33" s="11"/>
    </row>
    <row r="34" spans="1:13" ht="15.75">
      <c r="A34" s="6">
        <v>20</v>
      </c>
      <c r="B34" s="11">
        <v>628.38</v>
      </c>
      <c r="C34" s="11">
        <v>0</v>
      </c>
      <c r="D34" s="11">
        <v>0</v>
      </c>
      <c r="E34" s="11"/>
      <c r="F34" s="11"/>
      <c r="G34" s="11"/>
      <c r="H34" s="11">
        <v>205.14</v>
      </c>
      <c r="I34" s="11">
        <v>0</v>
      </c>
      <c r="J34" s="11">
        <v>0</v>
      </c>
      <c r="K34" s="11"/>
      <c r="L34" s="11"/>
      <c r="M34" s="11"/>
    </row>
    <row r="35" spans="1:13">
      <c r="A35" s="12">
        <v>21</v>
      </c>
      <c r="B35" s="11">
        <v>628.38</v>
      </c>
      <c r="C35" s="11">
        <v>0</v>
      </c>
      <c r="D35" s="11">
        <v>0</v>
      </c>
      <c r="E35" s="11"/>
      <c r="F35" s="11"/>
      <c r="G35" s="11"/>
      <c r="H35" s="11">
        <v>205.14</v>
      </c>
      <c r="I35" s="11">
        <v>0</v>
      </c>
      <c r="J35" s="11">
        <v>0</v>
      </c>
      <c r="K35" s="11"/>
      <c r="L35" s="11"/>
      <c r="M35" s="11"/>
    </row>
    <row r="36" spans="1:13" ht="15.75">
      <c r="A36" s="19">
        <v>22</v>
      </c>
      <c r="B36" s="11">
        <v>628.38</v>
      </c>
      <c r="C36" s="11">
        <v>0</v>
      </c>
      <c r="D36" s="11">
        <v>0</v>
      </c>
      <c r="E36" s="11"/>
      <c r="F36" s="11"/>
      <c r="G36" s="11"/>
      <c r="H36" s="11">
        <v>205.14</v>
      </c>
      <c r="I36" s="11">
        <v>0</v>
      </c>
      <c r="J36" s="11">
        <v>0</v>
      </c>
      <c r="K36" s="11"/>
      <c r="L36" s="11"/>
      <c r="M36" s="11"/>
    </row>
    <row r="37" spans="1:13">
      <c r="A37" s="12">
        <v>23</v>
      </c>
      <c r="B37" s="11">
        <v>628.38</v>
      </c>
      <c r="C37" s="11">
        <v>0</v>
      </c>
      <c r="D37" s="11">
        <v>0</v>
      </c>
      <c r="E37" s="11"/>
      <c r="F37" s="11"/>
      <c r="G37" s="11"/>
      <c r="H37" s="11">
        <v>205.14</v>
      </c>
      <c r="I37" s="11">
        <v>0</v>
      </c>
      <c r="J37" s="11">
        <v>0</v>
      </c>
      <c r="K37" s="11"/>
      <c r="L37" s="11"/>
      <c r="M37" s="11"/>
    </row>
    <row r="38" spans="1:13" ht="16.5" thickBot="1">
      <c r="A38" s="19">
        <v>24</v>
      </c>
      <c r="B38" s="11">
        <v>628.38</v>
      </c>
      <c r="C38" s="11">
        <v>0</v>
      </c>
      <c r="D38" s="11">
        <v>0</v>
      </c>
      <c r="E38" s="15"/>
      <c r="F38" s="15"/>
      <c r="G38" s="15"/>
      <c r="H38" s="11">
        <v>205.14</v>
      </c>
      <c r="I38" s="15">
        <v>0</v>
      </c>
      <c r="J38" s="15">
        <v>0</v>
      </c>
      <c r="K38" s="15"/>
      <c r="L38" s="15"/>
      <c r="M38" s="15"/>
    </row>
    <row r="39" spans="1:13" ht="15.75" thickBot="1">
      <c r="A39" s="16" t="s">
        <v>9</v>
      </c>
      <c r="B39" s="17"/>
      <c r="C39" s="17"/>
      <c r="D39" s="17">
        <v>0</v>
      </c>
      <c r="E39" s="17"/>
      <c r="F39" s="17"/>
      <c r="G39" s="17"/>
      <c r="H39" s="17"/>
      <c r="I39" s="17"/>
      <c r="J39" s="17">
        <v>0</v>
      </c>
      <c r="K39" s="17"/>
      <c r="L39" s="17"/>
      <c r="M39" s="18"/>
    </row>
    <row r="41" spans="1:13" ht="37.5" customHeight="1">
      <c r="B41" s="5" t="s">
        <v>42</v>
      </c>
      <c r="I41" s="5" t="s">
        <v>13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53" top="0.38" bottom="0.31" header="0.26" footer="0.23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topLeftCell="A4" zoomScale="66" zoomScaleNormal="66" workbookViewId="0">
      <selection activeCell="I41" sqref="I41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4.28515625" customWidth="1"/>
  </cols>
  <sheetData>
    <row r="1" spans="1:15" ht="15.75">
      <c r="A1" s="1" t="s">
        <v>45</v>
      </c>
      <c r="J1" s="13" t="s">
        <v>21</v>
      </c>
    </row>
    <row r="2" spans="1:15" ht="11.25" customHeight="1">
      <c r="A2" s="2" t="s">
        <v>0</v>
      </c>
      <c r="J2" s="2" t="s">
        <v>12</v>
      </c>
    </row>
    <row r="3" spans="1:15" ht="15.75">
      <c r="A3" s="1" t="s">
        <v>48</v>
      </c>
    </row>
    <row r="4" spans="1:15" ht="15.75">
      <c r="G4" s="3" t="s">
        <v>26</v>
      </c>
    </row>
    <row r="5" spans="1:15" ht="7.5" customHeight="1"/>
    <row r="6" spans="1:15" ht="15.75">
      <c r="G6" s="4" t="s">
        <v>2</v>
      </c>
    </row>
    <row r="7" spans="1:15" ht="15.75">
      <c r="G7" s="4" t="s">
        <v>43</v>
      </c>
    </row>
    <row r="8" spans="1:15" ht="10.5" customHeight="1">
      <c r="I8" s="4"/>
    </row>
    <row r="9" spans="1:15" ht="15.75">
      <c r="A9" s="126" t="s">
        <v>5</v>
      </c>
      <c r="B9" s="129" t="s">
        <v>3</v>
      </c>
      <c r="C9" s="129"/>
      <c r="D9" s="129"/>
      <c r="E9" s="129"/>
      <c r="F9" s="129"/>
      <c r="G9" s="129"/>
      <c r="H9" s="129" t="s">
        <v>8</v>
      </c>
      <c r="I9" s="129"/>
      <c r="J9" s="129"/>
      <c r="K9" s="129"/>
      <c r="L9" s="129"/>
      <c r="M9" s="129"/>
    </row>
    <row r="10" spans="1:15" ht="15.75">
      <c r="A10" s="126"/>
      <c r="B10" s="128" t="s">
        <v>17</v>
      </c>
      <c r="C10" s="128"/>
      <c r="D10" s="128"/>
      <c r="E10" s="128" t="s">
        <v>18</v>
      </c>
      <c r="F10" s="128"/>
      <c r="G10" s="128"/>
      <c r="H10" s="128" t="s">
        <v>17</v>
      </c>
      <c r="I10" s="128"/>
      <c r="J10" s="128"/>
      <c r="K10" s="128" t="s">
        <v>18</v>
      </c>
      <c r="L10" s="128"/>
      <c r="M10" s="128"/>
    </row>
    <row r="11" spans="1:15" ht="15.75" customHeight="1">
      <c r="A11" s="126"/>
      <c r="B11" s="127" t="s">
        <v>19</v>
      </c>
      <c r="C11" s="127"/>
      <c r="D11" s="127"/>
      <c r="E11" s="127" t="s">
        <v>20</v>
      </c>
      <c r="F11" s="127"/>
      <c r="G11" s="127"/>
      <c r="H11" s="127" t="s">
        <v>19</v>
      </c>
      <c r="I11" s="127"/>
      <c r="J11" s="127"/>
      <c r="K11" s="127" t="s">
        <v>20</v>
      </c>
      <c r="L11" s="127"/>
      <c r="M11" s="127"/>
    </row>
    <row r="12" spans="1:15" ht="47.25">
      <c r="A12" s="126"/>
      <c r="B12" s="6" t="s">
        <v>7</v>
      </c>
      <c r="C12" s="7" t="s">
        <v>6</v>
      </c>
      <c r="D12" s="6" t="s">
        <v>10</v>
      </c>
      <c r="E12" s="6" t="s">
        <v>7</v>
      </c>
      <c r="F12" s="7" t="s">
        <v>6</v>
      </c>
      <c r="G12" s="6" t="s">
        <v>10</v>
      </c>
      <c r="H12" s="6" t="s">
        <v>7</v>
      </c>
      <c r="I12" s="7" t="s">
        <v>6</v>
      </c>
      <c r="J12" s="6" t="s">
        <v>10</v>
      </c>
      <c r="K12" s="6" t="s">
        <v>7</v>
      </c>
      <c r="L12" s="7" t="s">
        <v>6</v>
      </c>
      <c r="M12" s="6" t="s">
        <v>10</v>
      </c>
    </row>
    <row r="13" spans="1:15" ht="15.75">
      <c r="A13" s="6">
        <v>1</v>
      </c>
      <c r="B13" s="8">
        <v>2</v>
      </c>
      <c r="C13" s="6">
        <v>3</v>
      </c>
      <c r="D13" s="8">
        <v>4</v>
      </c>
      <c r="E13" s="6">
        <v>5</v>
      </c>
      <c r="F13" s="8">
        <v>6</v>
      </c>
      <c r="G13" s="6">
        <v>7</v>
      </c>
      <c r="H13" s="8">
        <v>8</v>
      </c>
      <c r="I13" s="6">
        <v>9</v>
      </c>
      <c r="J13" s="8">
        <v>10</v>
      </c>
      <c r="K13" s="6">
        <v>11</v>
      </c>
      <c r="L13" s="8">
        <v>12</v>
      </c>
      <c r="M13" s="6">
        <v>13</v>
      </c>
    </row>
    <row r="14" spans="1:15" ht="15.75">
      <c r="A14" s="6">
        <v>0</v>
      </c>
      <c r="B14" s="11">
        <v>16274.93</v>
      </c>
      <c r="C14" s="9"/>
      <c r="D14" s="10"/>
      <c r="E14" s="20">
        <v>14693.21</v>
      </c>
      <c r="F14" s="20"/>
      <c r="G14" s="11"/>
      <c r="H14" s="20">
        <v>6255.06</v>
      </c>
      <c r="I14" s="11"/>
      <c r="J14" s="11"/>
      <c r="K14" s="20">
        <v>5221.2</v>
      </c>
      <c r="L14" s="11"/>
      <c r="M14" s="11"/>
    </row>
    <row r="15" spans="1:15">
      <c r="A15" s="12">
        <v>1</v>
      </c>
      <c r="B15" s="11">
        <v>16274.99</v>
      </c>
      <c r="C15" s="11">
        <v>0.06</v>
      </c>
      <c r="D15" s="11">
        <f t="shared" ref="D15:D21" si="0">C15*1200</f>
        <v>72</v>
      </c>
      <c r="E15" s="20">
        <v>14693.33</v>
      </c>
      <c r="F15" s="22">
        <v>0.12</v>
      </c>
      <c r="G15" s="11">
        <f t="shared" ref="G15:G21" si="1">F15*600</f>
        <v>72</v>
      </c>
      <c r="H15" s="20">
        <v>6255.09</v>
      </c>
      <c r="I15" s="22">
        <v>0.03</v>
      </c>
      <c r="J15" s="11">
        <f t="shared" ref="J15:J21" si="2">I15*1200</f>
        <v>36</v>
      </c>
      <c r="K15" s="20">
        <v>5221.28</v>
      </c>
      <c r="L15" s="22">
        <v>0.08</v>
      </c>
      <c r="M15" s="11">
        <f>L15*600</f>
        <v>48</v>
      </c>
      <c r="O15">
        <f>J15+M15</f>
        <v>84</v>
      </c>
    </row>
    <row r="16" spans="1:15" ht="15.75">
      <c r="A16" s="6">
        <v>2</v>
      </c>
      <c r="B16" s="11">
        <v>16275.05</v>
      </c>
      <c r="C16" s="11">
        <v>0.06</v>
      </c>
      <c r="D16" s="11">
        <f t="shared" si="0"/>
        <v>72</v>
      </c>
      <c r="E16" s="20">
        <v>14693.47</v>
      </c>
      <c r="F16" s="22">
        <v>0.14000000000000001</v>
      </c>
      <c r="G16" s="11">
        <f t="shared" si="1"/>
        <v>84.000000000000014</v>
      </c>
      <c r="H16" s="20">
        <v>6255.12</v>
      </c>
      <c r="I16" s="22">
        <v>0.03</v>
      </c>
      <c r="J16" s="11">
        <f t="shared" si="2"/>
        <v>36</v>
      </c>
      <c r="K16" s="20">
        <v>5221.3599999999997</v>
      </c>
      <c r="L16" s="22">
        <v>0.08</v>
      </c>
      <c r="M16" s="11">
        <f t="shared" ref="M16:M38" si="3">L16*600</f>
        <v>48</v>
      </c>
      <c r="O16" s="23"/>
    </row>
    <row r="17" spans="1:15" ht="15.75">
      <c r="A17" s="70">
        <v>3</v>
      </c>
      <c r="B17" s="20">
        <v>16275.11</v>
      </c>
      <c r="C17" s="11">
        <v>0.06</v>
      </c>
      <c r="D17" s="11">
        <f t="shared" si="0"/>
        <v>72</v>
      </c>
      <c r="E17" s="20">
        <v>14693.61</v>
      </c>
      <c r="F17" s="22">
        <v>0.14000000000000001</v>
      </c>
      <c r="G17" s="11">
        <f t="shared" si="1"/>
        <v>84.000000000000014</v>
      </c>
      <c r="H17" s="20">
        <v>6255.14</v>
      </c>
      <c r="I17" s="22">
        <v>0.02</v>
      </c>
      <c r="J17" s="11">
        <f t="shared" si="2"/>
        <v>24</v>
      </c>
      <c r="K17" s="20">
        <v>5221.4399999999996</v>
      </c>
      <c r="L17" s="22">
        <v>0.08</v>
      </c>
      <c r="M17" s="11">
        <f t="shared" si="3"/>
        <v>48</v>
      </c>
      <c r="O17" s="23"/>
    </row>
    <row r="18" spans="1:15" ht="15.75">
      <c r="A18" s="6">
        <v>4</v>
      </c>
      <c r="B18" s="11">
        <v>16275.17</v>
      </c>
      <c r="C18" s="11">
        <v>0.06</v>
      </c>
      <c r="D18" s="11">
        <f t="shared" si="0"/>
        <v>72</v>
      </c>
      <c r="E18" s="20">
        <v>14693.76</v>
      </c>
      <c r="F18" s="22">
        <v>0.15</v>
      </c>
      <c r="G18" s="11">
        <f t="shared" si="1"/>
        <v>90</v>
      </c>
      <c r="H18" s="20">
        <v>6255.16</v>
      </c>
      <c r="I18" s="22">
        <v>0.02</v>
      </c>
      <c r="J18" s="11">
        <f t="shared" si="2"/>
        <v>24</v>
      </c>
      <c r="K18" s="20">
        <v>5221.5200000000004</v>
      </c>
      <c r="L18" s="22">
        <v>0.08</v>
      </c>
      <c r="M18" s="11">
        <f t="shared" si="3"/>
        <v>48</v>
      </c>
      <c r="O18" s="23"/>
    </row>
    <row r="19" spans="1:15">
      <c r="A19" s="12">
        <v>5</v>
      </c>
      <c r="B19" s="20">
        <v>16275.23</v>
      </c>
      <c r="C19" s="11">
        <v>0.06</v>
      </c>
      <c r="D19" s="11">
        <f t="shared" si="0"/>
        <v>72</v>
      </c>
      <c r="E19" s="20">
        <v>14693.91</v>
      </c>
      <c r="F19" s="22">
        <v>0.15</v>
      </c>
      <c r="G19" s="11">
        <f t="shared" si="1"/>
        <v>90</v>
      </c>
      <c r="H19" s="20">
        <v>6255.18</v>
      </c>
      <c r="I19" s="22">
        <v>0.02</v>
      </c>
      <c r="J19" s="11">
        <f t="shared" si="2"/>
        <v>24</v>
      </c>
      <c r="K19" s="20">
        <v>5221.6000000000004</v>
      </c>
      <c r="L19" s="22">
        <v>0.08</v>
      </c>
      <c r="M19" s="11">
        <f t="shared" si="3"/>
        <v>48</v>
      </c>
      <c r="O19" s="23"/>
    </row>
    <row r="20" spans="1:15" ht="15.75">
      <c r="A20" s="6">
        <v>6</v>
      </c>
      <c r="B20" s="11">
        <v>16275.28</v>
      </c>
      <c r="C20" s="11">
        <v>0.05</v>
      </c>
      <c r="D20" s="11">
        <f t="shared" si="0"/>
        <v>60</v>
      </c>
      <c r="E20" s="20">
        <v>14694.07</v>
      </c>
      <c r="F20" s="22">
        <v>0.16</v>
      </c>
      <c r="G20" s="11">
        <f t="shared" si="1"/>
        <v>96</v>
      </c>
      <c r="H20" s="20">
        <v>6255.2</v>
      </c>
      <c r="I20" s="22">
        <v>0.02</v>
      </c>
      <c r="J20" s="11">
        <f t="shared" si="2"/>
        <v>24</v>
      </c>
      <c r="K20" s="20">
        <v>5221.68</v>
      </c>
      <c r="L20" s="22">
        <v>0.08</v>
      </c>
      <c r="M20" s="11">
        <f t="shared" si="3"/>
        <v>48</v>
      </c>
      <c r="O20" s="23"/>
    </row>
    <row r="21" spans="1:15" ht="15.75">
      <c r="A21" s="70">
        <v>7</v>
      </c>
      <c r="B21" s="11">
        <v>16275.34</v>
      </c>
      <c r="C21" s="11">
        <v>0.06</v>
      </c>
      <c r="D21" s="11">
        <f t="shared" si="0"/>
        <v>72</v>
      </c>
      <c r="E21" s="20">
        <v>14694.23</v>
      </c>
      <c r="F21" s="22">
        <v>0.16</v>
      </c>
      <c r="G21" s="11">
        <f t="shared" si="1"/>
        <v>96</v>
      </c>
      <c r="H21" s="20">
        <v>6255.22</v>
      </c>
      <c r="I21" s="22">
        <v>0.02</v>
      </c>
      <c r="J21" s="11">
        <f t="shared" si="2"/>
        <v>24</v>
      </c>
      <c r="K21" s="20">
        <v>5221.75</v>
      </c>
      <c r="L21" s="22">
        <v>7.0000000000000007E-2</v>
      </c>
      <c r="M21" s="11">
        <f t="shared" si="3"/>
        <v>42.000000000000007</v>
      </c>
      <c r="O21" s="23"/>
    </row>
    <row r="22" spans="1:15" ht="15.75">
      <c r="A22" s="6">
        <v>8</v>
      </c>
      <c r="B22" s="11">
        <v>16275.43</v>
      </c>
      <c r="C22" s="11">
        <v>0.09</v>
      </c>
      <c r="D22" s="11">
        <f>C22*1200</f>
        <v>108</v>
      </c>
      <c r="E22" s="20">
        <v>14694.49</v>
      </c>
      <c r="F22" s="22">
        <v>0.26</v>
      </c>
      <c r="G22" s="11">
        <f>F22*600</f>
        <v>156</v>
      </c>
      <c r="H22" s="20">
        <v>6255.22</v>
      </c>
      <c r="I22" s="22">
        <v>0</v>
      </c>
      <c r="J22" s="11">
        <f>I22*1200</f>
        <v>0</v>
      </c>
      <c r="K22" s="20">
        <v>5221.8500000000004</v>
      </c>
      <c r="L22" s="22">
        <v>0.1</v>
      </c>
      <c r="M22" s="11">
        <f t="shared" si="3"/>
        <v>60</v>
      </c>
      <c r="O22" s="23"/>
    </row>
    <row r="23" spans="1:15" ht="15.75">
      <c r="A23" s="70">
        <v>9</v>
      </c>
      <c r="B23" s="20">
        <v>16275.5</v>
      </c>
      <c r="C23" s="11">
        <v>7.0000000000000007E-2</v>
      </c>
      <c r="D23" s="11">
        <f t="shared" ref="D23:D38" si="4">C23*1200</f>
        <v>84.000000000000014</v>
      </c>
      <c r="E23" s="20">
        <v>14694.68</v>
      </c>
      <c r="F23" s="22">
        <v>0.19</v>
      </c>
      <c r="G23" s="11">
        <f t="shared" ref="G23:G38" si="5">F23*600</f>
        <v>114</v>
      </c>
      <c r="H23" s="20">
        <v>6255.27</v>
      </c>
      <c r="I23" s="22">
        <v>0.05</v>
      </c>
      <c r="J23" s="11">
        <f t="shared" ref="J23:J38" si="6">I23*1200</f>
        <v>60</v>
      </c>
      <c r="K23" s="20">
        <v>5221.92</v>
      </c>
      <c r="L23" s="22">
        <v>7.0000000000000007E-2</v>
      </c>
      <c r="M23" s="11">
        <f t="shared" si="3"/>
        <v>42.000000000000007</v>
      </c>
      <c r="O23" s="23"/>
    </row>
    <row r="24" spans="1:15" ht="15.75">
      <c r="A24" s="6">
        <v>10</v>
      </c>
      <c r="B24" s="11">
        <v>16275.59</v>
      </c>
      <c r="C24" s="75">
        <v>0.09</v>
      </c>
      <c r="D24" s="11">
        <f t="shared" si="4"/>
        <v>108</v>
      </c>
      <c r="E24" s="76">
        <v>14694.91</v>
      </c>
      <c r="F24" s="22">
        <v>0.23</v>
      </c>
      <c r="G24" s="11">
        <f t="shared" si="5"/>
        <v>138</v>
      </c>
      <c r="H24" s="20">
        <v>6255.31</v>
      </c>
      <c r="I24" s="22">
        <v>0.04</v>
      </c>
      <c r="J24" s="11">
        <f t="shared" si="6"/>
        <v>48</v>
      </c>
      <c r="K24" s="20">
        <v>5222.01</v>
      </c>
      <c r="L24" s="22">
        <v>0.09</v>
      </c>
      <c r="M24" s="11">
        <f t="shared" si="3"/>
        <v>54</v>
      </c>
      <c r="O24" s="23"/>
    </row>
    <row r="25" spans="1:15" ht="15.75">
      <c r="A25" s="70">
        <v>11</v>
      </c>
      <c r="B25" s="11">
        <v>16275.68</v>
      </c>
      <c r="C25" s="11">
        <v>0.09</v>
      </c>
      <c r="D25" s="11">
        <f t="shared" si="4"/>
        <v>108</v>
      </c>
      <c r="E25" s="20">
        <v>14695.17</v>
      </c>
      <c r="F25" s="22">
        <v>0.26</v>
      </c>
      <c r="G25" s="11">
        <f t="shared" si="5"/>
        <v>156</v>
      </c>
      <c r="H25" s="20">
        <v>6255.34</v>
      </c>
      <c r="I25" s="22">
        <v>0.03</v>
      </c>
      <c r="J25" s="11">
        <f t="shared" si="6"/>
        <v>36</v>
      </c>
      <c r="K25" s="20">
        <v>5222.1000000000004</v>
      </c>
      <c r="L25" s="22">
        <v>0.09</v>
      </c>
      <c r="M25" s="11">
        <f t="shared" si="3"/>
        <v>54</v>
      </c>
      <c r="O25" s="23"/>
    </row>
    <row r="26" spans="1:15" ht="15.75">
      <c r="A26" s="6">
        <v>12</v>
      </c>
      <c r="B26" s="11">
        <v>16275.79</v>
      </c>
      <c r="C26" s="11">
        <v>0.11</v>
      </c>
      <c r="D26" s="11">
        <f t="shared" si="4"/>
        <v>132</v>
      </c>
      <c r="E26" s="20">
        <v>14695.42</v>
      </c>
      <c r="F26" s="22">
        <v>0.25</v>
      </c>
      <c r="G26" s="11">
        <f t="shared" si="5"/>
        <v>150</v>
      </c>
      <c r="H26" s="20">
        <v>6255.38</v>
      </c>
      <c r="I26" s="22">
        <v>0.04</v>
      </c>
      <c r="J26" s="11">
        <f t="shared" si="6"/>
        <v>48</v>
      </c>
      <c r="K26" s="20">
        <v>5222.1899999999996</v>
      </c>
      <c r="L26" s="22">
        <v>0.09</v>
      </c>
      <c r="M26" s="11">
        <f t="shared" si="3"/>
        <v>54</v>
      </c>
      <c r="O26" s="23"/>
    </row>
    <row r="27" spans="1:15" ht="15.75">
      <c r="A27" s="70">
        <v>13</v>
      </c>
      <c r="B27" s="11">
        <v>16275.89</v>
      </c>
      <c r="C27" s="11">
        <v>0.1</v>
      </c>
      <c r="D27" s="11">
        <f t="shared" si="4"/>
        <v>120</v>
      </c>
      <c r="E27" s="20">
        <v>14695.66</v>
      </c>
      <c r="F27" s="22">
        <v>0.24</v>
      </c>
      <c r="G27" s="11">
        <f t="shared" si="5"/>
        <v>144</v>
      </c>
      <c r="H27" s="20">
        <v>6255.41</v>
      </c>
      <c r="I27" s="22">
        <v>0.03</v>
      </c>
      <c r="J27" s="11">
        <f t="shared" si="6"/>
        <v>36</v>
      </c>
      <c r="K27" s="20">
        <v>5222.28</v>
      </c>
      <c r="L27" s="22">
        <v>0.09</v>
      </c>
      <c r="M27" s="11">
        <f t="shared" si="3"/>
        <v>54</v>
      </c>
      <c r="O27" s="23"/>
    </row>
    <row r="28" spans="1:15" ht="15.75">
      <c r="A28" s="6">
        <v>14</v>
      </c>
      <c r="B28" s="11">
        <v>16275.99</v>
      </c>
      <c r="C28" s="11">
        <v>0.1</v>
      </c>
      <c r="D28" s="11">
        <f t="shared" si="4"/>
        <v>120</v>
      </c>
      <c r="E28" s="20">
        <v>14695.91</v>
      </c>
      <c r="F28" s="20">
        <v>0.25</v>
      </c>
      <c r="G28" s="11">
        <f t="shared" si="5"/>
        <v>150</v>
      </c>
      <c r="H28" s="20">
        <v>6255.45</v>
      </c>
      <c r="I28" s="20">
        <v>0.04</v>
      </c>
      <c r="J28" s="11">
        <f t="shared" si="6"/>
        <v>48</v>
      </c>
      <c r="K28" s="20">
        <v>5222.37</v>
      </c>
      <c r="L28" s="20">
        <v>0.09</v>
      </c>
      <c r="M28" s="11">
        <f t="shared" si="3"/>
        <v>54</v>
      </c>
      <c r="O28" s="23"/>
    </row>
    <row r="29" spans="1:15" ht="15.75">
      <c r="A29" s="70">
        <v>15</v>
      </c>
      <c r="B29" s="11">
        <v>16276.09</v>
      </c>
      <c r="C29" s="11">
        <v>0.1</v>
      </c>
      <c r="D29" s="11">
        <f t="shared" si="4"/>
        <v>120</v>
      </c>
      <c r="E29" s="20">
        <v>14696.13</v>
      </c>
      <c r="F29" s="22">
        <v>0.22</v>
      </c>
      <c r="G29" s="11">
        <f t="shared" si="5"/>
        <v>132</v>
      </c>
      <c r="H29" s="20">
        <v>6255.49</v>
      </c>
      <c r="I29" s="22">
        <v>0.04</v>
      </c>
      <c r="J29" s="11">
        <f t="shared" si="6"/>
        <v>48</v>
      </c>
      <c r="K29" s="20">
        <v>5222.46</v>
      </c>
      <c r="L29" s="22">
        <v>0.09</v>
      </c>
      <c r="M29" s="11">
        <f t="shared" si="3"/>
        <v>54</v>
      </c>
      <c r="O29" s="23"/>
    </row>
    <row r="30" spans="1:15" ht="15.75">
      <c r="A30" s="6">
        <v>16</v>
      </c>
      <c r="B30" s="20">
        <v>16276.2</v>
      </c>
      <c r="C30" s="11">
        <v>0.11</v>
      </c>
      <c r="D30" s="11">
        <f t="shared" si="4"/>
        <v>132</v>
      </c>
      <c r="E30" s="20">
        <v>14696.35</v>
      </c>
      <c r="F30" s="22">
        <v>0.22</v>
      </c>
      <c r="G30" s="11">
        <f t="shared" si="5"/>
        <v>132</v>
      </c>
      <c r="H30" s="20">
        <v>6255.52</v>
      </c>
      <c r="I30" s="22">
        <v>0.03</v>
      </c>
      <c r="J30" s="11">
        <f t="shared" si="6"/>
        <v>36</v>
      </c>
      <c r="K30" s="20">
        <v>5222.55</v>
      </c>
      <c r="L30" s="22">
        <v>0.09</v>
      </c>
      <c r="M30" s="11">
        <f t="shared" si="3"/>
        <v>54</v>
      </c>
      <c r="O30" s="23"/>
    </row>
    <row r="31" spans="1:15" ht="15.75">
      <c r="A31" s="70">
        <v>17</v>
      </c>
      <c r="B31" s="11">
        <v>16276.31</v>
      </c>
      <c r="C31" s="11">
        <v>0.11</v>
      </c>
      <c r="D31" s="11">
        <f t="shared" si="4"/>
        <v>132</v>
      </c>
      <c r="E31" s="20">
        <v>14696.61</v>
      </c>
      <c r="F31" s="22">
        <v>0.26</v>
      </c>
      <c r="G31" s="11">
        <f t="shared" si="5"/>
        <v>156</v>
      </c>
      <c r="H31" s="20">
        <v>6255.56</v>
      </c>
      <c r="I31" s="22">
        <v>0.04</v>
      </c>
      <c r="J31" s="11">
        <f t="shared" si="6"/>
        <v>48</v>
      </c>
      <c r="K31" s="20">
        <v>5222.66</v>
      </c>
      <c r="L31" s="22">
        <v>0.11</v>
      </c>
      <c r="M31" s="11">
        <f t="shared" si="3"/>
        <v>66</v>
      </c>
      <c r="O31" s="23"/>
    </row>
    <row r="32" spans="1:15" ht="15.75">
      <c r="A32" s="6">
        <v>18</v>
      </c>
      <c r="B32" s="20">
        <v>16276.4</v>
      </c>
      <c r="C32" s="11">
        <v>0.09</v>
      </c>
      <c r="D32" s="11">
        <f t="shared" si="4"/>
        <v>108</v>
      </c>
      <c r="E32" s="20">
        <v>14696.8</v>
      </c>
      <c r="F32" s="22">
        <v>0.19</v>
      </c>
      <c r="G32" s="11">
        <f t="shared" si="5"/>
        <v>114</v>
      </c>
      <c r="H32" s="20">
        <v>6255.59</v>
      </c>
      <c r="I32" s="22">
        <v>0.03</v>
      </c>
      <c r="J32" s="11">
        <f t="shared" si="6"/>
        <v>36</v>
      </c>
      <c r="K32" s="20">
        <v>5222.74</v>
      </c>
      <c r="L32" s="22">
        <v>0.08</v>
      </c>
      <c r="M32" s="11">
        <f t="shared" si="3"/>
        <v>48</v>
      </c>
      <c r="O32" s="23"/>
    </row>
    <row r="33" spans="1:15">
      <c r="A33" s="12">
        <v>19</v>
      </c>
      <c r="B33" s="11">
        <v>16276.51</v>
      </c>
      <c r="C33" s="11">
        <v>0.11</v>
      </c>
      <c r="D33" s="11">
        <f t="shared" si="4"/>
        <v>132</v>
      </c>
      <c r="E33" s="20">
        <v>14697.06</v>
      </c>
      <c r="F33" s="22">
        <v>0.26</v>
      </c>
      <c r="G33" s="11">
        <f t="shared" si="5"/>
        <v>156</v>
      </c>
      <c r="H33" s="20">
        <v>6255.62</v>
      </c>
      <c r="I33" s="22">
        <v>0.03</v>
      </c>
      <c r="J33" s="11">
        <f t="shared" si="6"/>
        <v>36</v>
      </c>
      <c r="K33" s="20">
        <v>5222.8500000000004</v>
      </c>
      <c r="L33" s="22">
        <v>0.11</v>
      </c>
      <c r="M33" s="11">
        <f t="shared" si="3"/>
        <v>66</v>
      </c>
      <c r="O33" s="23"/>
    </row>
    <row r="34" spans="1:15" ht="15.75">
      <c r="A34" s="6">
        <v>20</v>
      </c>
      <c r="B34" s="11">
        <v>16276.61</v>
      </c>
      <c r="C34" s="11">
        <v>0.1</v>
      </c>
      <c r="D34" s="11">
        <f t="shared" si="4"/>
        <v>120</v>
      </c>
      <c r="E34" s="20">
        <v>14697.32</v>
      </c>
      <c r="F34" s="22">
        <v>0.26</v>
      </c>
      <c r="G34" s="11">
        <f t="shared" si="5"/>
        <v>156</v>
      </c>
      <c r="H34" s="20">
        <v>6255.65</v>
      </c>
      <c r="I34" s="22">
        <v>0.03</v>
      </c>
      <c r="J34" s="11">
        <f t="shared" si="6"/>
        <v>36</v>
      </c>
      <c r="K34" s="20">
        <v>5222.95</v>
      </c>
      <c r="L34" s="22">
        <v>0.1</v>
      </c>
      <c r="M34" s="11">
        <f t="shared" si="3"/>
        <v>60</v>
      </c>
      <c r="O34" s="23"/>
    </row>
    <row r="35" spans="1:15" ht="15.75">
      <c r="A35" s="70">
        <v>21</v>
      </c>
      <c r="B35" s="11">
        <v>16276.73</v>
      </c>
      <c r="C35" s="11">
        <v>0.12</v>
      </c>
      <c r="D35" s="11">
        <f t="shared" si="4"/>
        <v>144</v>
      </c>
      <c r="E35" s="20">
        <v>14697.6</v>
      </c>
      <c r="F35" s="22">
        <v>0.28000000000000003</v>
      </c>
      <c r="G35" s="11">
        <f t="shared" si="5"/>
        <v>168.00000000000003</v>
      </c>
      <c r="H35" s="20">
        <v>6255.68</v>
      </c>
      <c r="I35" s="22">
        <v>0.03</v>
      </c>
      <c r="J35" s="11">
        <f t="shared" si="6"/>
        <v>36</v>
      </c>
      <c r="K35" s="20">
        <v>5223.04</v>
      </c>
      <c r="L35" s="22">
        <v>0.09</v>
      </c>
      <c r="M35" s="11">
        <f t="shared" si="3"/>
        <v>54</v>
      </c>
      <c r="O35" s="23"/>
    </row>
    <row r="36" spans="1:15" ht="15.75">
      <c r="A36" s="6">
        <v>22</v>
      </c>
      <c r="B36" s="11">
        <v>16276.82</v>
      </c>
      <c r="C36" s="11">
        <v>0.09</v>
      </c>
      <c r="D36" s="11">
        <f t="shared" si="4"/>
        <v>108</v>
      </c>
      <c r="E36" s="20">
        <v>14697.83</v>
      </c>
      <c r="F36" s="22">
        <v>0.23</v>
      </c>
      <c r="G36" s="11">
        <f t="shared" si="5"/>
        <v>138</v>
      </c>
      <c r="H36" s="20">
        <v>6255.71</v>
      </c>
      <c r="I36" s="22">
        <v>0.03</v>
      </c>
      <c r="J36" s="11">
        <f t="shared" si="6"/>
        <v>36</v>
      </c>
      <c r="K36" s="20">
        <v>5223.13</v>
      </c>
      <c r="L36" s="22">
        <v>0.09</v>
      </c>
      <c r="M36" s="11">
        <f t="shared" si="3"/>
        <v>54</v>
      </c>
      <c r="O36" s="23"/>
    </row>
    <row r="37" spans="1:15" ht="15.75">
      <c r="A37" s="70">
        <v>23</v>
      </c>
      <c r="B37" s="20">
        <v>16276.9</v>
      </c>
      <c r="C37" s="11">
        <v>0.08</v>
      </c>
      <c r="D37" s="11">
        <f t="shared" si="4"/>
        <v>96</v>
      </c>
      <c r="E37" s="20">
        <v>14698.04</v>
      </c>
      <c r="F37" s="22">
        <v>0.21</v>
      </c>
      <c r="G37" s="11">
        <f t="shared" si="5"/>
        <v>126</v>
      </c>
      <c r="H37" s="20">
        <v>6255.74</v>
      </c>
      <c r="I37" s="22">
        <v>0.03</v>
      </c>
      <c r="J37" s="11">
        <f t="shared" si="6"/>
        <v>36</v>
      </c>
      <c r="K37" s="20">
        <v>5223.22</v>
      </c>
      <c r="L37" s="22">
        <v>0.09</v>
      </c>
      <c r="M37" s="11">
        <f t="shared" si="3"/>
        <v>54</v>
      </c>
      <c r="O37" s="23"/>
    </row>
    <row r="38" spans="1:15" ht="16.5" thickBot="1">
      <c r="A38" s="19">
        <v>24</v>
      </c>
      <c r="B38" s="15">
        <v>16276.98</v>
      </c>
      <c r="C38" s="11">
        <v>0.08</v>
      </c>
      <c r="D38" s="15">
        <f t="shared" si="4"/>
        <v>96</v>
      </c>
      <c r="E38" s="20">
        <v>14698.24</v>
      </c>
      <c r="F38" s="22">
        <v>0.2</v>
      </c>
      <c r="G38" s="11">
        <f t="shared" si="5"/>
        <v>120</v>
      </c>
      <c r="H38" s="20">
        <v>6255.77</v>
      </c>
      <c r="I38" s="22">
        <v>0.03</v>
      </c>
      <c r="J38" s="11">
        <f t="shared" si="6"/>
        <v>36</v>
      </c>
      <c r="K38" s="20">
        <v>5223.3100000000004</v>
      </c>
      <c r="L38" s="22">
        <v>0.09</v>
      </c>
      <c r="M38" s="11">
        <f t="shared" si="3"/>
        <v>54</v>
      </c>
      <c r="O38" s="23"/>
    </row>
    <row r="39" spans="1:15" ht="15.75" thickBot="1">
      <c r="A39" s="16" t="s">
        <v>9</v>
      </c>
      <c r="B39" s="17"/>
      <c r="C39" s="69"/>
      <c r="D39" s="17">
        <f>SUM(D15:D38)</f>
        <v>2460</v>
      </c>
      <c r="E39" s="17"/>
      <c r="F39" s="69"/>
      <c r="G39" s="17">
        <f>SUM(G15:G38)</f>
        <v>3018</v>
      </c>
      <c r="H39" s="17"/>
      <c r="I39" s="17"/>
      <c r="J39" s="17">
        <f>SUM(J15:J38)</f>
        <v>852</v>
      </c>
      <c r="K39" s="17"/>
      <c r="L39" s="17"/>
      <c r="M39" s="18">
        <f>SUM(M15:M38)</f>
        <v>1266</v>
      </c>
    </row>
    <row r="41" spans="1:15" ht="48.75" customHeight="1">
      <c r="B41" s="5" t="s">
        <v>42</v>
      </c>
      <c r="I41" s="23" t="s">
        <v>13</v>
      </c>
    </row>
    <row r="45" spans="1:15">
      <c r="F45" s="23"/>
    </row>
    <row r="47" spans="1:15">
      <c r="B47" s="23"/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3" top="0.33" bottom="0.41" header="0.22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J39" sqref="J39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28515625" customWidth="1"/>
    <col min="10" max="10" width="14.5703125" customWidth="1"/>
    <col min="11" max="11" width="11" customWidth="1"/>
    <col min="13" max="13" width="16.140625" customWidth="1"/>
  </cols>
  <sheetData>
    <row r="1" spans="1:13" ht="15.75">
      <c r="A1" s="1" t="s">
        <v>45</v>
      </c>
      <c r="H1" s="13" t="s">
        <v>51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52</v>
      </c>
    </row>
    <row r="4" spans="1:13" ht="15.75">
      <c r="G4" s="3" t="s">
        <v>26</v>
      </c>
    </row>
    <row r="5" spans="1:13" ht="7.5" customHeight="1"/>
    <row r="6" spans="1:13" ht="15.75">
      <c r="G6" s="4" t="s">
        <v>2</v>
      </c>
    </row>
    <row r="7" spans="1:13" ht="15.75">
      <c r="G7" s="4" t="s">
        <v>43</v>
      </c>
    </row>
    <row r="8" spans="1:13" ht="10.5" customHeight="1">
      <c r="I8" s="4"/>
    </row>
    <row r="9" spans="1:13" ht="15.75" customHeight="1">
      <c r="A9" s="133" t="s">
        <v>5</v>
      </c>
      <c r="B9" s="136" t="s">
        <v>3</v>
      </c>
      <c r="C9" s="137"/>
      <c r="D9" s="137"/>
      <c r="E9" s="137"/>
      <c r="F9" s="137"/>
      <c r="G9" s="138"/>
      <c r="H9" s="136" t="s">
        <v>8</v>
      </c>
      <c r="I9" s="137"/>
      <c r="J9" s="137"/>
      <c r="K9" s="137"/>
      <c r="L9" s="137"/>
      <c r="M9" s="138"/>
    </row>
    <row r="10" spans="1:13" ht="31.5" customHeight="1">
      <c r="A10" s="134"/>
      <c r="B10" s="130" t="s">
        <v>53</v>
      </c>
      <c r="C10" s="131"/>
      <c r="D10" s="132"/>
      <c r="E10" s="130"/>
      <c r="F10" s="131"/>
      <c r="G10" s="132"/>
      <c r="H10" s="130" t="s">
        <v>55</v>
      </c>
      <c r="I10" s="131"/>
      <c r="J10" s="132"/>
      <c r="K10" s="130"/>
      <c r="L10" s="131"/>
      <c r="M10" s="132"/>
    </row>
    <row r="11" spans="1:13" ht="15.75" customHeight="1">
      <c r="A11" s="134"/>
      <c r="B11" s="130" t="s">
        <v>54</v>
      </c>
      <c r="C11" s="131"/>
      <c r="D11" s="132"/>
      <c r="E11" s="130"/>
      <c r="F11" s="131"/>
      <c r="G11" s="132"/>
      <c r="H11" s="130" t="s">
        <v>54</v>
      </c>
      <c r="I11" s="131"/>
      <c r="J11" s="132"/>
      <c r="K11" s="130"/>
      <c r="L11" s="131"/>
      <c r="M11" s="132"/>
    </row>
    <row r="12" spans="1:13" ht="45">
      <c r="A12" s="135"/>
      <c r="B12" s="30" t="s">
        <v>7</v>
      </c>
      <c r="C12" s="35" t="s">
        <v>6</v>
      </c>
      <c r="D12" s="30" t="s">
        <v>10</v>
      </c>
      <c r="E12" s="30" t="s">
        <v>7</v>
      </c>
      <c r="F12" s="35" t="s">
        <v>6</v>
      </c>
      <c r="G12" s="30" t="s">
        <v>10</v>
      </c>
      <c r="H12" s="30" t="s">
        <v>7</v>
      </c>
      <c r="I12" s="35" t="s">
        <v>6</v>
      </c>
      <c r="J12" s="30" t="s">
        <v>10</v>
      </c>
      <c r="K12" s="30" t="s">
        <v>7</v>
      </c>
      <c r="L12" s="35" t="s">
        <v>6</v>
      </c>
      <c r="M12" s="30" t="s">
        <v>10</v>
      </c>
    </row>
    <row r="13" spans="1:13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</row>
    <row r="14" spans="1:13">
      <c r="A14" s="30">
        <v>0</v>
      </c>
      <c r="B14" s="77">
        <v>211</v>
      </c>
      <c r="C14" s="29"/>
      <c r="D14" s="29"/>
      <c r="E14" s="29"/>
      <c r="F14" s="29"/>
      <c r="G14" s="29"/>
      <c r="H14" s="9">
        <v>123.9</v>
      </c>
      <c r="I14" s="9"/>
      <c r="J14" s="9"/>
      <c r="K14" s="9"/>
      <c r="L14" s="9"/>
      <c r="M14" s="9"/>
    </row>
    <row r="15" spans="1:13">
      <c r="A15" s="28">
        <v>1</v>
      </c>
      <c r="B15" s="77">
        <v>211</v>
      </c>
      <c r="C15" s="31">
        <v>0</v>
      </c>
      <c r="D15" s="29">
        <f t="shared" ref="D15:D38" si="0">C15*60</f>
        <v>0</v>
      </c>
      <c r="E15" s="29"/>
      <c r="F15" s="29"/>
      <c r="G15" s="29"/>
      <c r="H15" s="9">
        <v>123.9</v>
      </c>
      <c r="I15" s="9">
        <v>0</v>
      </c>
      <c r="J15" s="9">
        <f>I15*60</f>
        <v>0</v>
      </c>
      <c r="K15" s="9"/>
      <c r="L15" s="9"/>
      <c r="M15" s="9"/>
    </row>
    <row r="16" spans="1:13">
      <c r="A16" s="30">
        <v>2</v>
      </c>
      <c r="B16" s="77">
        <v>211</v>
      </c>
      <c r="C16" s="31">
        <v>0</v>
      </c>
      <c r="D16" s="29">
        <f t="shared" si="0"/>
        <v>0</v>
      </c>
      <c r="E16" s="29"/>
      <c r="F16" s="29"/>
      <c r="G16" s="29"/>
      <c r="H16" s="9">
        <v>123.9</v>
      </c>
      <c r="I16" s="9">
        <v>0</v>
      </c>
      <c r="J16" s="9">
        <f>I15*60</f>
        <v>0</v>
      </c>
      <c r="K16" s="9"/>
      <c r="L16" s="9"/>
      <c r="M16" s="9"/>
    </row>
    <row r="17" spans="1:13">
      <c r="A17" s="28">
        <v>3</v>
      </c>
      <c r="B17" s="77">
        <v>211</v>
      </c>
      <c r="C17" s="31">
        <v>0</v>
      </c>
      <c r="D17" s="29">
        <f t="shared" si="0"/>
        <v>0</v>
      </c>
      <c r="E17" s="29"/>
      <c r="F17" s="29"/>
      <c r="G17" s="29"/>
      <c r="H17" s="9">
        <v>123.9</v>
      </c>
      <c r="I17" s="9">
        <v>0</v>
      </c>
      <c r="J17" s="9">
        <f t="shared" ref="J17:J38" si="1">I17*60</f>
        <v>0</v>
      </c>
      <c r="K17" s="9"/>
      <c r="L17" s="9"/>
      <c r="M17" s="9"/>
    </row>
    <row r="18" spans="1:13">
      <c r="A18" s="30">
        <v>4</v>
      </c>
      <c r="B18" s="77">
        <v>211</v>
      </c>
      <c r="C18" s="31">
        <v>0</v>
      </c>
      <c r="D18" s="29">
        <f t="shared" si="0"/>
        <v>0</v>
      </c>
      <c r="E18" s="29"/>
      <c r="F18" s="29"/>
      <c r="G18" s="29"/>
      <c r="H18" s="9">
        <v>123.9</v>
      </c>
      <c r="I18" s="9">
        <v>0</v>
      </c>
      <c r="J18" s="9">
        <f t="shared" si="1"/>
        <v>0</v>
      </c>
      <c r="K18" s="9"/>
      <c r="L18" s="9"/>
      <c r="M18" s="9"/>
    </row>
    <row r="19" spans="1:13">
      <c r="A19" s="28">
        <v>5</v>
      </c>
      <c r="B19" s="77">
        <v>211</v>
      </c>
      <c r="C19" s="31">
        <v>0</v>
      </c>
      <c r="D19" s="29">
        <f t="shared" si="0"/>
        <v>0</v>
      </c>
      <c r="E19" s="29"/>
      <c r="F19" s="29"/>
      <c r="G19" s="29"/>
      <c r="H19" s="9">
        <v>123.9</v>
      </c>
      <c r="I19" s="9">
        <v>0</v>
      </c>
      <c r="J19" s="9">
        <f t="shared" si="1"/>
        <v>0</v>
      </c>
      <c r="K19" s="9"/>
      <c r="L19" s="9"/>
      <c r="M19" s="9"/>
    </row>
    <row r="20" spans="1:13">
      <c r="A20" s="30">
        <v>6</v>
      </c>
      <c r="B20" s="77">
        <v>211</v>
      </c>
      <c r="C20" s="31">
        <v>0</v>
      </c>
      <c r="D20" s="29">
        <f t="shared" si="0"/>
        <v>0</v>
      </c>
      <c r="E20" s="29"/>
      <c r="F20" s="29"/>
      <c r="G20" s="29"/>
      <c r="H20" s="9">
        <v>123.9</v>
      </c>
      <c r="I20" s="9">
        <v>0</v>
      </c>
      <c r="J20" s="9">
        <f t="shared" si="1"/>
        <v>0</v>
      </c>
      <c r="K20" s="9"/>
      <c r="L20" s="9"/>
      <c r="M20" s="9"/>
    </row>
    <row r="21" spans="1:13">
      <c r="A21" s="28">
        <v>7</v>
      </c>
      <c r="B21" s="77">
        <v>211</v>
      </c>
      <c r="C21" s="31">
        <v>0</v>
      </c>
      <c r="D21" s="29">
        <f t="shared" si="0"/>
        <v>0</v>
      </c>
      <c r="E21" s="29"/>
      <c r="F21" s="29"/>
      <c r="G21" s="29"/>
      <c r="H21" s="9">
        <v>123.9</v>
      </c>
      <c r="I21" s="9">
        <v>0</v>
      </c>
      <c r="J21" s="9">
        <f t="shared" si="1"/>
        <v>0</v>
      </c>
      <c r="K21" s="9"/>
      <c r="L21" s="9"/>
      <c r="M21" s="9"/>
    </row>
    <row r="22" spans="1:13">
      <c r="A22" s="30">
        <v>8</v>
      </c>
      <c r="B22" s="77">
        <v>211</v>
      </c>
      <c r="C22" s="31">
        <v>0</v>
      </c>
      <c r="D22" s="29">
        <f t="shared" si="0"/>
        <v>0</v>
      </c>
      <c r="E22" s="29"/>
      <c r="F22" s="29"/>
      <c r="G22" s="29"/>
      <c r="H22" s="9">
        <v>123.9</v>
      </c>
      <c r="I22" s="9">
        <v>0</v>
      </c>
      <c r="J22" s="9">
        <f t="shared" si="1"/>
        <v>0</v>
      </c>
      <c r="K22" s="9"/>
      <c r="L22" s="9"/>
      <c r="M22" s="9"/>
    </row>
    <row r="23" spans="1:13">
      <c r="A23" s="28">
        <v>9</v>
      </c>
      <c r="B23" s="77">
        <v>211.1</v>
      </c>
      <c r="C23" s="31">
        <v>0.1</v>
      </c>
      <c r="D23" s="29">
        <f t="shared" si="0"/>
        <v>6</v>
      </c>
      <c r="E23" s="29"/>
      <c r="F23" s="29"/>
      <c r="G23" s="29"/>
      <c r="H23" s="78">
        <v>124</v>
      </c>
      <c r="I23" s="9">
        <v>0.1</v>
      </c>
      <c r="J23" s="9">
        <f t="shared" si="1"/>
        <v>6</v>
      </c>
      <c r="K23" s="9"/>
      <c r="L23" s="9"/>
      <c r="M23" s="9"/>
    </row>
    <row r="24" spans="1:13">
      <c r="A24" s="30">
        <v>10</v>
      </c>
      <c r="B24" s="29">
        <v>211.2</v>
      </c>
      <c r="C24" s="31">
        <v>0.1</v>
      </c>
      <c r="D24" s="29">
        <f t="shared" si="0"/>
        <v>6</v>
      </c>
      <c r="E24" s="29"/>
      <c r="F24" s="29"/>
      <c r="G24" s="29"/>
      <c r="H24" s="9">
        <v>124.1</v>
      </c>
      <c r="I24" s="9">
        <v>0.1</v>
      </c>
      <c r="J24" s="9">
        <f t="shared" si="1"/>
        <v>6</v>
      </c>
      <c r="K24" s="9"/>
      <c r="L24" s="9"/>
      <c r="M24" s="9"/>
    </row>
    <row r="25" spans="1:13">
      <c r="A25" s="28">
        <v>11</v>
      </c>
      <c r="B25" s="29">
        <v>211.4</v>
      </c>
      <c r="C25" s="31">
        <v>0.2</v>
      </c>
      <c r="D25" s="29">
        <f t="shared" si="0"/>
        <v>12</v>
      </c>
      <c r="E25" s="29"/>
      <c r="F25" s="29"/>
      <c r="G25" s="29"/>
      <c r="H25" s="9">
        <v>124.3</v>
      </c>
      <c r="I25" s="9">
        <v>0.2</v>
      </c>
      <c r="J25" s="9">
        <f t="shared" si="1"/>
        <v>12</v>
      </c>
      <c r="K25" s="9"/>
      <c r="L25" s="9"/>
      <c r="M25" s="9"/>
    </row>
    <row r="26" spans="1:13">
      <c r="A26" s="30">
        <v>12</v>
      </c>
      <c r="B26" s="29">
        <v>211.6</v>
      </c>
      <c r="C26" s="31">
        <v>0.2</v>
      </c>
      <c r="D26" s="29">
        <f t="shared" si="0"/>
        <v>12</v>
      </c>
      <c r="E26" s="29"/>
      <c r="F26" s="29"/>
      <c r="G26" s="29"/>
      <c r="H26" s="9">
        <v>124.6</v>
      </c>
      <c r="I26" s="9">
        <v>0.3</v>
      </c>
      <c r="J26" s="9">
        <f t="shared" si="1"/>
        <v>18</v>
      </c>
      <c r="K26" s="9"/>
      <c r="L26" s="9"/>
      <c r="M26" s="9"/>
    </row>
    <row r="27" spans="1:13">
      <c r="A27" s="28">
        <v>13</v>
      </c>
      <c r="B27" s="29">
        <v>211.7</v>
      </c>
      <c r="C27" s="31">
        <v>0.1</v>
      </c>
      <c r="D27" s="29">
        <f t="shared" si="0"/>
        <v>6</v>
      </c>
      <c r="E27" s="29"/>
      <c r="F27" s="29"/>
      <c r="G27" s="29"/>
      <c r="H27" s="9">
        <v>124.8</v>
      </c>
      <c r="I27" s="9">
        <v>0.2</v>
      </c>
      <c r="J27" s="9">
        <f t="shared" si="1"/>
        <v>12</v>
      </c>
      <c r="K27" s="9"/>
      <c r="L27" s="9"/>
      <c r="M27" s="9"/>
    </row>
    <row r="28" spans="1:13">
      <c r="A28" s="30">
        <v>14</v>
      </c>
      <c r="B28" s="29">
        <v>211.9</v>
      </c>
      <c r="C28" s="31">
        <v>0.2</v>
      </c>
      <c r="D28" s="29">
        <f t="shared" si="0"/>
        <v>12</v>
      </c>
      <c r="E28" s="29"/>
      <c r="F28" s="29"/>
      <c r="G28" s="29"/>
      <c r="H28" s="78">
        <v>125</v>
      </c>
      <c r="I28" s="9">
        <v>0.2</v>
      </c>
      <c r="J28" s="9">
        <f t="shared" si="1"/>
        <v>12</v>
      </c>
      <c r="K28" s="9"/>
      <c r="L28" s="9"/>
      <c r="M28" s="9"/>
    </row>
    <row r="29" spans="1:13">
      <c r="A29" s="28">
        <v>15</v>
      </c>
      <c r="B29" s="29">
        <v>212.1</v>
      </c>
      <c r="C29" s="31">
        <v>0.2</v>
      </c>
      <c r="D29" s="29">
        <f t="shared" si="0"/>
        <v>12</v>
      </c>
      <c r="E29" s="29"/>
      <c r="F29" s="29"/>
      <c r="G29" s="29"/>
      <c r="H29" s="9">
        <v>125.2</v>
      </c>
      <c r="I29" s="79">
        <v>0.2</v>
      </c>
      <c r="J29" s="9">
        <f t="shared" si="1"/>
        <v>12</v>
      </c>
      <c r="K29" s="9"/>
      <c r="L29" s="9"/>
      <c r="M29" s="9"/>
    </row>
    <row r="30" spans="1:13">
      <c r="A30" s="30">
        <v>16</v>
      </c>
      <c r="B30" s="29">
        <v>211.2</v>
      </c>
      <c r="C30" s="31">
        <v>0.1</v>
      </c>
      <c r="D30" s="29">
        <f t="shared" si="0"/>
        <v>6</v>
      </c>
      <c r="E30" s="29"/>
      <c r="F30" s="29"/>
      <c r="G30" s="29"/>
      <c r="H30" s="9">
        <v>125.4</v>
      </c>
      <c r="I30" s="79">
        <v>0.2</v>
      </c>
      <c r="J30" s="9">
        <f t="shared" si="1"/>
        <v>12</v>
      </c>
      <c r="K30" s="9"/>
      <c r="L30" s="9"/>
      <c r="M30" s="9"/>
    </row>
    <row r="31" spans="1:13">
      <c r="A31" s="28">
        <v>17</v>
      </c>
      <c r="B31" s="29">
        <v>212.3</v>
      </c>
      <c r="C31" s="31">
        <v>0.1</v>
      </c>
      <c r="D31" s="29">
        <f t="shared" si="0"/>
        <v>6</v>
      </c>
      <c r="E31" s="29"/>
      <c r="F31" s="29"/>
      <c r="G31" s="29"/>
      <c r="H31" s="9">
        <v>125.5</v>
      </c>
      <c r="I31" s="9">
        <v>0.1</v>
      </c>
      <c r="J31" s="9">
        <f t="shared" si="1"/>
        <v>6</v>
      </c>
      <c r="K31" s="9"/>
      <c r="L31" s="9"/>
      <c r="M31" s="9"/>
    </row>
    <row r="32" spans="1:13">
      <c r="A32" s="30">
        <v>18</v>
      </c>
      <c r="B32" s="29">
        <v>212.5</v>
      </c>
      <c r="C32" s="31">
        <v>0.2</v>
      </c>
      <c r="D32" s="29">
        <f t="shared" si="0"/>
        <v>12</v>
      </c>
      <c r="E32" s="29"/>
      <c r="F32" s="29"/>
      <c r="G32" s="29"/>
      <c r="H32" s="9">
        <v>125.7</v>
      </c>
      <c r="I32" s="79">
        <v>0.2</v>
      </c>
      <c r="J32" s="9">
        <f t="shared" si="1"/>
        <v>12</v>
      </c>
      <c r="K32" s="9"/>
      <c r="L32" s="9"/>
      <c r="M32" s="9"/>
    </row>
    <row r="33" spans="1:13">
      <c r="A33" s="28">
        <v>19</v>
      </c>
      <c r="B33" s="29">
        <v>212.6</v>
      </c>
      <c r="C33" s="31">
        <v>0.1</v>
      </c>
      <c r="D33" s="29">
        <f t="shared" si="0"/>
        <v>6</v>
      </c>
      <c r="E33" s="29"/>
      <c r="F33" s="29"/>
      <c r="G33" s="29"/>
      <c r="H33" s="9">
        <v>125.9</v>
      </c>
      <c r="I33" s="9">
        <v>0.2</v>
      </c>
      <c r="J33" s="9">
        <f t="shared" si="1"/>
        <v>12</v>
      </c>
      <c r="K33" s="9"/>
      <c r="L33" s="9"/>
      <c r="M33" s="9"/>
    </row>
    <row r="34" spans="1:13">
      <c r="A34" s="30">
        <v>20</v>
      </c>
      <c r="B34" s="29">
        <v>212.6</v>
      </c>
      <c r="C34" s="31">
        <v>0</v>
      </c>
      <c r="D34" s="29">
        <f t="shared" si="0"/>
        <v>0</v>
      </c>
      <c r="E34" s="29"/>
      <c r="F34" s="29"/>
      <c r="G34" s="29"/>
      <c r="H34" s="9">
        <v>125.9</v>
      </c>
      <c r="I34" s="9">
        <v>0</v>
      </c>
      <c r="J34" s="9">
        <f t="shared" si="1"/>
        <v>0</v>
      </c>
      <c r="K34" s="9"/>
      <c r="L34" s="9"/>
      <c r="M34" s="9"/>
    </row>
    <row r="35" spans="1:13">
      <c r="A35" s="28">
        <v>21</v>
      </c>
      <c r="B35" s="29">
        <v>212.6</v>
      </c>
      <c r="C35" s="31">
        <v>0</v>
      </c>
      <c r="D35" s="29">
        <f t="shared" si="0"/>
        <v>0</v>
      </c>
      <c r="E35" s="29"/>
      <c r="F35" s="29"/>
      <c r="G35" s="29"/>
      <c r="H35" s="9">
        <v>125.9</v>
      </c>
      <c r="I35" s="9">
        <v>0</v>
      </c>
      <c r="J35" s="9">
        <f t="shared" si="1"/>
        <v>0</v>
      </c>
      <c r="K35" s="9"/>
      <c r="L35" s="9"/>
      <c r="M35" s="9"/>
    </row>
    <row r="36" spans="1:13">
      <c r="A36" s="30">
        <v>22</v>
      </c>
      <c r="B36" s="29">
        <v>212.6</v>
      </c>
      <c r="C36" s="31">
        <v>0</v>
      </c>
      <c r="D36" s="29">
        <f t="shared" si="0"/>
        <v>0</v>
      </c>
      <c r="E36" s="29"/>
      <c r="F36" s="29"/>
      <c r="G36" s="29"/>
      <c r="H36" s="9">
        <v>125.9</v>
      </c>
      <c r="I36" s="9">
        <v>0</v>
      </c>
      <c r="J36" s="9">
        <f t="shared" si="1"/>
        <v>0</v>
      </c>
      <c r="K36" s="9"/>
      <c r="L36" s="9"/>
      <c r="M36" s="9"/>
    </row>
    <row r="37" spans="1:13">
      <c r="A37" s="28">
        <v>23</v>
      </c>
      <c r="B37" s="29">
        <v>212.6</v>
      </c>
      <c r="C37" s="31">
        <v>0</v>
      </c>
      <c r="D37" s="29">
        <f t="shared" si="0"/>
        <v>0</v>
      </c>
      <c r="E37" s="29"/>
      <c r="F37" s="29"/>
      <c r="G37" s="29"/>
      <c r="H37" s="9">
        <v>125.9</v>
      </c>
      <c r="I37" s="9">
        <v>0</v>
      </c>
      <c r="J37" s="9">
        <f t="shared" si="1"/>
        <v>0</v>
      </c>
      <c r="K37" s="9"/>
      <c r="L37" s="9"/>
      <c r="M37" s="9"/>
    </row>
    <row r="38" spans="1:13" ht="15.75" thickBot="1">
      <c r="A38" s="30">
        <v>24</v>
      </c>
      <c r="B38" s="29">
        <v>212.7</v>
      </c>
      <c r="C38" s="31">
        <v>0.1</v>
      </c>
      <c r="D38" s="29">
        <f t="shared" si="0"/>
        <v>6</v>
      </c>
      <c r="E38" s="29"/>
      <c r="F38" s="29"/>
      <c r="G38" s="29"/>
      <c r="H38" s="9">
        <v>125.9</v>
      </c>
      <c r="I38" s="9">
        <v>0</v>
      </c>
      <c r="J38" s="9">
        <f t="shared" si="1"/>
        <v>0</v>
      </c>
      <c r="K38" s="9"/>
      <c r="L38" s="9"/>
      <c r="M38" s="9"/>
    </row>
    <row r="39" spans="1:13" ht="15.75" thickBot="1">
      <c r="A39" s="32" t="s">
        <v>9</v>
      </c>
      <c r="B39" s="33"/>
      <c r="C39" s="33"/>
      <c r="D39" s="33">
        <f>SUM(D15:D38)</f>
        <v>102</v>
      </c>
      <c r="E39" s="33"/>
      <c r="F39" s="33"/>
      <c r="G39" s="34"/>
      <c r="H39" s="36"/>
      <c r="I39" s="9"/>
      <c r="J39" s="9">
        <f>SUM(J15:J38)</f>
        <v>120</v>
      </c>
      <c r="K39" s="9"/>
      <c r="L39" s="9"/>
      <c r="M39" s="9"/>
    </row>
    <row r="41" spans="1:13" ht="54" customHeight="1">
      <c r="B41" s="5" t="s">
        <v>42</v>
      </c>
      <c r="I41" s="5" t="s">
        <v>13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35" top="0.31" bottom="0.37" header="0.21" footer="0.31496062992125984"/>
  <pageSetup paperSize="9" scale="8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workbookViewId="0">
      <selection activeCell="J7" sqref="J7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5.28515625" style="23" customWidth="1"/>
    <col min="5" max="5" width="10.85546875" style="23" customWidth="1"/>
    <col min="6" max="6" width="9.140625" style="23"/>
    <col min="7" max="7" width="15.42578125" style="23" customWidth="1"/>
    <col min="8" max="8" width="11.28515625" style="23" customWidth="1"/>
    <col min="9" max="9" width="9.42578125" style="23" customWidth="1"/>
    <col min="10" max="10" width="14.5703125" style="23" customWidth="1"/>
    <col min="11" max="11" width="11" style="23" customWidth="1"/>
    <col min="12" max="12" width="9.140625" style="23"/>
    <col min="13" max="13" width="16.140625" style="23" customWidth="1"/>
    <col min="14" max="16384" width="9.140625" style="23"/>
  </cols>
  <sheetData>
    <row r="1" spans="1:13" ht="15.75">
      <c r="A1" s="1" t="s">
        <v>45</v>
      </c>
      <c r="H1" s="13" t="s">
        <v>56</v>
      </c>
    </row>
    <row r="2" spans="1:13" ht="11.25" customHeight="1">
      <c r="A2" s="2" t="s">
        <v>0</v>
      </c>
      <c r="J2" s="2" t="s">
        <v>12</v>
      </c>
    </row>
    <row r="3" spans="1:13" ht="15.75">
      <c r="A3" s="1" t="s">
        <v>48</v>
      </c>
    </row>
    <row r="4" spans="1:13" ht="15.75">
      <c r="G4" s="3" t="s">
        <v>26</v>
      </c>
    </row>
    <row r="5" spans="1:13" ht="7.5" customHeight="1"/>
    <row r="6" spans="1:13" ht="15.75">
      <c r="G6" s="4" t="s">
        <v>2</v>
      </c>
    </row>
    <row r="7" spans="1:13" ht="15.75">
      <c r="G7" s="4" t="s">
        <v>43</v>
      </c>
    </row>
    <row r="8" spans="1:13" ht="10.5" customHeight="1">
      <c r="I8" s="4"/>
    </row>
    <row r="9" spans="1:13" ht="15.75" customHeight="1">
      <c r="A9" s="133" t="s">
        <v>5</v>
      </c>
      <c r="B9" s="136" t="s">
        <v>3</v>
      </c>
      <c r="C9" s="137"/>
      <c r="D9" s="137"/>
      <c r="E9" s="137"/>
      <c r="F9" s="137"/>
      <c r="G9" s="138"/>
      <c r="H9" s="136" t="s">
        <v>8</v>
      </c>
      <c r="I9" s="137"/>
      <c r="J9" s="137"/>
      <c r="K9" s="137"/>
      <c r="L9" s="137"/>
      <c r="M9" s="138"/>
    </row>
    <row r="10" spans="1:13" ht="31.5" customHeight="1">
      <c r="A10" s="134"/>
      <c r="B10" s="130" t="s">
        <v>60</v>
      </c>
      <c r="C10" s="131"/>
      <c r="D10" s="132"/>
      <c r="E10" s="130" t="s">
        <v>61</v>
      </c>
      <c r="F10" s="131"/>
      <c r="G10" s="132"/>
      <c r="H10" s="130" t="s">
        <v>60</v>
      </c>
      <c r="I10" s="131"/>
      <c r="J10" s="132"/>
      <c r="K10" s="130" t="s">
        <v>61</v>
      </c>
      <c r="L10" s="131"/>
      <c r="M10" s="132"/>
    </row>
    <row r="11" spans="1:13" ht="15.75" customHeight="1">
      <c r="A11" s="134"/>
      <c r="B11" s="130" t="s">
        <v>22</v>
      </c>
      <c r="C11" s="131"/>
      <c r="D11" s="132"/>
      <c r="E11" s="130" t="s">
        <v>22</v>
      </c>
      <c r="F11" s="131"/>
      <c r="G11" s="132"/>
      <c r="H11" s="130" t="s">
        <v>22</v>
      </c>
      <c r="I11" s="131"/>
      <c r="J11" s="132"/>
      <c r="K11" s="130" t="s">
        <v>22</v>
      </c>
      <c r="L11" s="131"/>
      <c r="M11" s="132"/>
    </row>
    <row r="12" spans="1:13" ht="45">
      <c r="A12" s="135"/>
      <c r="B12" s="30" t="s">
        <v>7</v>
      </c>
      <c r="C12" s="35" t="s">
        <v>6</v>
      </c>
      <c r="D12" s="30" t="s">
        <v>10</v>
      </c>
      <c r="E12" s="30" t="s">
        <v>7</v>
      </c>
      <c r="F12" s="35" t="s">
        <v>6</v>
      </c>
      <c r="G12" s="30" t="s">
        <v>10</v>
      </c>
      <c r="H12" s="30" t="s">
        <v>7</v>
      </c>
      <c r="I12" s="35" t="s">
        <v>6</v>
      </c>
      <c r="J12" s="30" t="s">
        <v>10</v>
      </c>
      <c r="K12" s="30" t="s">
        <v>7</v>
      </c>
      <c r="L12" s="35" t="s">
        <v>6</v>
      </c>
      <c r="M12" s="30" t="s">
        <v>10</v>
      </c>
    </row>
    <row r="13" spans="1:13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</row>
    <row r="14" spans="1:13">
      <c r="A14" s="30">
        <v>0</v>
      </c>
      <c r="B14" s="29">
        <v>1342.89</v>
      </c>
      <c r="C14" s="29"/>
      <c r="D14" s="29"/>
      <c r="E14" s="9"/>
      <c r="F14" s="9"/>
      <c r="G14" s="29"/>
      <c r="H14" s="9">
        <v>457.92</v>
      </c>
      <c r="I14" s="9"/>
      <c r="J14" s="29"/>
      <c r="K14" s="9"/>
      <c r="L14" s="9"/>
      <c r="M14" s="9"/>
    </row>
    <row r="15" spans="1:13">
      <c r="A15" s="28">
        <v>1</v>
      </c>
      <c r="B15" s="29">
        <v>1342.89</v>
      </c>
      <c r="C15" s="31">
        <v>0</v>
      </c>
      <c r="D15" s="29">
        <f t="shared" ref="D15:D38" si="0">C15*200</f>
        <v>0</v>
      </c>
      <c r="E15" s="9"/>
      <c r="F15" s="9">
        <v>0</v>
      </c>
      <c r="G15" s="29">
        <v>0</v>
      </c>
      <c r="H15" s="9">
        <v>457.92</v>
      </c>
      <c r="I15" s="9">
        <v>0</v>
      </c>
      <c r="J15" s="29">
        <f>I15*200</f>
        <v>0</v>
      </c>
      <c r="K15" s="9"/>
      <c r="L15" s="9">
        <v>0</v>
      </c>
      <c r="M15" s="9">
        <v>0</v>
      </c>
    </row>
    <row r="16" spans="1:13">
      <c r="A16" s="30">
        <v>2</v>
      </c>
      <c r="B16" s="29">
        <v>1342.89</v>
      </c>
      <c r="C16" s="31">
        <v>0</v>
      </c>
      <c r="D16" s="29">
        <f t="shared" si="0"/>
        <v>0</v>
      </c>
      <c r="E16" s="9"/>
      <c r="F16" s="9">
        <v>0</v>
      </c>
      <c r="G16" s="29">
        <v>0</v>
      </c>
      <c r="H16" s="9">
        <v>457.92</v>
      </c>
      <c r="I16" s="9">
        <v>0</v>
      </c>
      <c r="J16" s="29">
        <f t="shared" ref="J16:J38" si="1">I16*200</f>
        <v>0</v>
      </c>
      <c r="K16" s="9"/>
      <c r="L16" s="9">
        <v>0</v>
      </c>
      <c r="M16" s="9">
        <v>0</v>
      </c>
    </row>
    <row r="17" spans="1:13">
      <c r="A17" s="28">
        <v>3</v>
      </c>
      <c r="B17" s="29">
        <v>1342.89</v>
      </c>
      <c r="C17" s="31">
        <v>0</v>
      </c>
      <c r="D17" s="29">
        <f t="shared" si="0"/>
        <v>0</v>
      </c>
      <c r="E17" s="9"/>
      <c r="F17" s="9">
        <v>0</v>
      </c>
      <c r="G17" s="29">
        <v>0</v>
      </c>
      <c r="H17" s="9">
        <v>457.92</v>
      </c>
      <c r="I17" s="9">
        <v>0</v>
      </c>
      <c r="J17" s="29">
        <f t="shared" si="1"/>
        <v>0</v>
      </c>
      <c r="K17" s="9"/>
      <c r="L17" s="9">
        <v>0</v>
      </c>
      <c r="M17" s="9">
        <v>0</v>
      </c>
    </row>
    <row r="18" spans="1:13">
      <c r="A18" s="30">
        <v>4</v>
      </c>
      <c r="B18" s="29">
        <v>1342.89</v>
      </c>
      <c r="C18" s="31">
        <v>0</v>
      </c>
      <c r="D18" s="29">
        <f t="shared" si="0"/>
        <v>0</v>
      </c>
      <c r="E18" s="9"/>
      <c r="F18" s="9">
        <v>0</v>
      </c>
      <c r="G18" s="29">
        <v>0</v>
      </c>
      <c r="H18" s="9">
        <v>457.92</v>
      </c>
      <c r="I18" s="9">
        <v>0</v>
      </c>
      <c r="J18" s="29">
        <f t="shared" si="1"/>
        <v>0</v>
      </c>
      <c r="K18" s="9"/>
      <c r="L18" s="9">
        <v>0</v>
      </c>
      <c r="M18" s="9">
        <v>0</v>
      </c>
    </row>
    <row r="19" spans="1:13">
      <c r="A19" s="28">
        <v>5</v>
      </c>
      <c r="B19" s="80">
        <v>1342.9</v>
      </c>
      <c r="C19" s="31">
        <v>0.01</v>
      </c>
      <c r="D19" s="29">
        <f t="shared" si="0"/>
        <v>2</v>
      </c>
      <c r="E19" s="9"/>
      <c r="F19" s="9">
        <v>0</v>
      </c>
      <c r="G19" s="29">
        <v>0</v>
      </c>
      <c r="H19" s="9">
        <v>457.92</v>
      </c>
      <c r="I19" s="9">
        <v>0</v>
      </c>
      <c r="J19" s="29">
        <f t="shared" si="1"/>
        <v>0</v>
      </c>
      <c r="K19" s="9"/>
      <c r="L19" s="9">
        <v>0</v>
      </c>
      <c r="M19" s="9">
        <v>0</v>
      </c>
    </row>
    <row r="20" spans="1:13">
      <c r="A20" s="30">
        <v>6</v>
      </c>
      <c r="B20" s="29">
        <v>1342.91</v>
      </c>
      <c r="C20" s="31">
        <v>0.01</v>
      </c>
      <c r="D20" s="29">
        <f t="shared" si="0"/>
        <v>2</v>
      </c>
      <c r="E20" s="9"/>
      <c r="F20" s="9">
        <v>0</v>
      </c>
      <c r="G20" s="29">
        <v>0</v>
      </c>
      <c r="H20" s="9">
        <v>457.92</v>
      </c>
      <c r="I20" s="9">
        <v>0</v>
      </c>
      <c r="J20" s="29">
        <f t="shared" si="1"/>
        <v>0</v>
      </c>
      <c r="K20" s="9"/>
      <c r="L20" s="9">
        <v>0</v>
      </c>
      <c r="M20" s="9">
        <v>0</v>
      </c>
    </row>
    <row r="21" spans="1:13">
      <c r="A21" s="28">
        <v>7</v>
      </c>
      <c r="B21" s="29">
        <v>1342.91</v>
      </c>
      <c r="C21" s="31">
        <v>0</v>
      </c>
      <c r="D21" s="29">
        <f t="shared" si="0"/>
        <v>0</v>
      </c>
      <c r="E21" s="9"/>
      <c r="F21" s="9">
        <v>0</v>
      </c>
      <c r="G21" s="29">
        <v>0</v>
      </c>
      <c r="H21" s="9">
        <v>457.92</v>
      </c>
      <c r="I21" s="9">
        <v>0</v>
      </c>
      <c r="J21" s="29">
        <f t="shared" si="1"/>
        <v>0</v>
      </c>
      <c r="K21" s="9"/>
      <c r="L21" s="9">
        <v>0</v>
      </c>
      <c r="M21" s="9">
        <v>0</v>
      </c>
    </row>
    <row r="22" spans="1:13">
      <c r="A22" s="30">
        <v>8</v>
      </c>
      <c r="B22" s="29">
        <v>1342.93</v>
      </c>
      <c r="C22" s="31">
        <v>0.02</v>
      </c>
      <c r="D22" s="29">
        <f t="shared" si="0"/>
        <v>4</v>
      </c>
      <c r="E22" s="9"/>
      <c r="F22" s="9">
        <v>0</v>
      </c>
      <c r="G22" s="29">
        <v>0</v>
      </c>
      <c r="H22" s="9">
        <v>457.92</v>
      </c>
      <c r="I22" s="9">
        <v>0</v>
      </c>
      <c r="J22" s="29">
        <f t="shared" si="1"/>
        <v>0</v>
      </c>
      <c r="K22" s="9"/>
      <c r="L22" s="9">
        <v>0</v>
      </c>
      <c r="M22" s="9">
        <v>0</v>
      </c>
    </row>
    <row r="23" spans="1:13">
      <c r="A23" s="28">
        <v>9</v>
      </c>
      <c r="B23" s="29">
        <v>1342.97</v>
      </c>
      <c r="C23" s="31">
        <v>0.04</v>
      </c>
      <c r="D23" s="29">
        <f t="shared" si="0"/>
        <v>8</v>
      </c>
      <c r="E23" s="9"/>
      <c r="F23" s="9">
        <v>0</v>
      </c>
      <c r="G23" s="29">
        <v>0</v>
      </c>
      <c r="H23" s="9">
        <v>457.94</v>
      </c>
      <c r="I23" s="9">
        <v>0.02</v>
      </c>
      <c r="J23" s="29">
        <f t="shared" si="1"/>
        <v>4</v>
      </c>
      <c r="K23" s="9"/>
      <c r="L23" s="9">
        <v>0</v>
      </c>
      <c r="M23" s="9">
        <v>0</v>
      </c>
    </row>
    <row r="24" spans="1:13">
      <c r="A24" s="30">
        <v>10</v>
      </c>
      <c r="B24" s="80">
        <v>1343.1</v>
      </c>
      <c r="C24" s="31">
        <v>0.13</v>
      </c>
      <c r="D24" s="29">
        <f t="shared" si="0"/>
        <v>26</v>
      </c>
      <c r="E24" s="21"/>
      <c r="F24" s="9">
        <v>0</v>
      </c>
      <c r="G24" s="29">
        <v>0</v>
      </c>
      <c r="H24" s="21">
        <v>458</v>
      </c>
      <c r="I24" s="9">
        <v>0.06</v>
      </c>
      <c r="J24" s="29">
        <f t="shared" si="1"/>
        <v>12</v>
      </c>
      <c r="K24" s="9"/>
      <c r="L24" s="9">
        <v>0</v>
      </c>
      <c r="M24" s="9">
        <v>0</v>
      </c>
    </row>
    <row r="25" spans="1:13" ht="15.75" customHeight="1">
      <c r="A25" s="28">
        <v>11</v>
      </c>
      <c r="B25" s="29">
        <v>1343.35</v>
      </c>
      <c r="C25" s="31">
        <v>0.15</v>
      </c>
      <c r="D25" s="29">
        <f t="shared" si="0"/>
        <v>30</v>
      </c>
      <c r="E25" s="21"/>
      <c r="F25" s="9">
        <v>0</v>
      </c>
      <c r="G25" s="29">
        <v>0</v>
      </c>
      <c r="H25" s="21">
        <v>458.4</v>
      </c>
      <c r="I25" s="9">
        <v>0.4</v>
      </c>
      <c r="J25" s="29">
        <f t="shared" si="1"/>
        <v>80</v>
      </c>
      <c r="K25" s="9"/>
      <c r="L25" s="9">
        <v>0</v>
      </c>
      <c r="M25" s="9">
        <v>0</v>
      </c>
    </row>
    <row r="26" spans="1:13">
      <c r="A26" s="30">
        <v>12</v>
      </c>
      <c r="B26" s="80">
        <v>1343.5</v>
      </c>
      <c r="C26" s="31">
        <v>0.15</v>
      </c>
      <c r="D26" s="29">
        <f t="shared" si="0"/>
        <v>30</v>
      </c>
      <c r="E26" s="9"/>
      <c r="F26" s="9">
        <v>0</v>
      </c>
      <c r="G26" s="29">
        <v>0</v>
      </c>
      <c r="H26" s="9">
        <v>458.55</v>
      </c>
      <c r="I26" s="9">
        <v>0.15</v>
      </c>
      <c r="J26" s="29">
        <f t="shared" si="1"/>
        <v>30</v>
      </c>
      <c r="K26" s="9"/>
      <c r="L26" s="9">
        <v>0</v>
      </c>
      <c r="M26" s="9">
        <v>0</v>
      </c>
    </row>
    <row r="27" spans="1:13">
      <c r="A27" s="28">
        <v>13</v>
      </c>
      <c r="B27" s="29">
        <v>1343.65</v>
      </c>
      <c r="C27" s="31">
        <v>0.15</v>
      </c>
      <c r="D27" s="29">
        <f t="shared" si="0"/>
        <v>30</v>
      </c>
      <c r="E27" s="9"/>
      <c r="F27" s="82">
        <v>0</v>
      </c>
      <c r="G27" s="29">
        <v>0</v>
      </c>
      <c r="H27" s="9">
        <v>458.75</v>
      </c>
      <c r="I27" s="21">
        <v>0.2</v>
      </c>
      <c r="J27" s="29">
        <f t="shared" si="1"/>
        <v>40</v>
      </c>
      <c r="K27" s="9"/>
      <c r="L27" s="9">
        <v>0</v>
      </c>
      <c r="M27" s="9">
        <v>0</v>
      </c>
    </row>
    <row r="28" spans="1:13">
      <c r="A28" s="30">
        <v>14</v>
      </c>
      <c r="B28" s="29">
        <v>1343.72</v>
      </c>
      <c r="C28" s="31">
        <v>0.17</v>
      </c>
      <c r="D28" s="29">
        <f t="shared" si="0"/>
        <v>34</v>
      </c>
      <c r="E28" s="9"/>
      <c r="F28" s="82">
        <v>0</v>
      </c>
      <c r="G28" s="29">
        <v>0</v>
      </c>
      <c r="H28" s="9">
        <v>458.86</v>
      </c>
      <c r="I28" s="21">
        <v>0.11</v>
      </c>
      <c r="J28" s="29">
        <f t="shared" si="1"/>
        <v>22</v>
      </c>
      <c r="K28" s="9"/>
      <c r="L28" s="9">
        <v>0</v>
      </c>
      <c r="M28" s="9">
        <v>0</v>
      </c>
    </row>
    <row r="29" spans="1:13">
      <c r="A29" s="28">
        <v>15</v>
      </c>
      <c r="B29" s="29">
        <v>1343.92</v>
      </c>
      <c r="C29" s="81">
        <v>0.2</v>
      </c>
      <c r="D29" s="29">
        <f t="shared" si="0"/>
        <v>40</v>
      </c>
      <c r="E29" s="9"/>
      <c r="F29" s="9">
        <v>0</v>
      </c>
      <c r="G29" s="29">
        <v>0</v>
      </c>
      <c r="H29" s="9">
        <v>459.14</v>
      </c>
      <c r="I29" s="9">
        <v>0.28000000000000003</v>
      </c>
      <c r="J29" s="29">
        <f t="shared" si="1"/>
        <v>56.000000000000007</v>
      </c>
      <c r="K29" s="9"/>
      <c r="L29" s="9">
        <v>0</v>
      </c>
      <c r="M29" s="9">
        <v>0</v>
      </c>
    </row>
    <row r="30" spans="1:13">
      <c r="A30" s="30">
        <v>16</v>
      </c>
      <c r="B30" s="80">
        <v>1344.2</v>
      </c>
      <c r="C30" s="31">
        <v>0.28000000000000003</v>
      </c>
      <c r="D30" s="29">
        <f t="shared" si="0"/>
        <v>56.000000000000007</v>
      </c>
      <c r="E30" s="21"/>
      <c r="F30" s="9">
        <v>0</v>
      </c>
      <c r="G30" s="29">
        <v>0</v>
      </c>
      <c r="H30" s="21">
        <v>459.6</v>
      </c>
      <c r="I30" s="9">
        <v>0.46</v>
      </c>
      <c r="J30" s="29">
        <f t="shared" si="1"/>
        <v>92</v>
      </c>
      <c r="K30" s="9"/>
      <c r="L30" s="9">
        <v>0</v>
      </c>
      <c r="M30" s="9">
        <v>0</v>
      </c>
    </row>
    <row r="31" spans="1:13">
      <c r="A31" s="28">
        <v>17</v>
      </c>
      <c r="B31" s="29">
        <v>1344.45</v>
      </c>
      <c r="C31" s="31">
        <v>0.25</v>
      </c>
      <c r="D31" s="29">
        <f t="shared" si="0"/>
        <v>50</v>
      </c>
      <c r="E31" s="21"/>
      <c r="F31" s="9">
        <v>0</v>
      </c>
      <c r="G31" s="29">
        <v>0</v>
      </c>
      <c r="H31" s="21">
        <v>459.7</v>
      </c>
      <c r="I31" s="9">
        <v>0.1</v>
      </c>
      <c r="J31" s="29">
        <f t="shared" si="1"/>
        <v>20</v>
      </c>
      <c r="K31" s="9"/>
      <c r="L31" s="9">
        <v>0</v>
      </c>
      <c r="M31" s="9">
        <v>0</v>
      </c>
    </row>
    <row r="32" spans="1:13">
      <c r="A32" s="30">
        <v>18</v>
      </c>
      <c r="B32" s="29">
        <v>1344.51</v>
      </c>
      <c r="C32" s="31">
        <v>0.06</v>
      </c>
      <c r="D32" s="29">
        <f t="shared" si="0"/>
        <v>12</v>
      </c>
      <c r="E32" s="21"/>
      <c r="F32" s="9">
        <v>0</v>
      </c>
      <c r="G32" s="29">
        <v>0</v>
      </c>
      <c r="H32" s="21">
        <v>459.8</v>
      </c>
      <c r="I32" s="9">
        <v>0.1</v>
      </c>
      <c r="J32" s="29">
        <f t="shared" si="1"/>
        <v>20</v>
      </c>
      <c r="K32" s="9"/>
      <c r="L32" s="9">
        <v>0</v>
      </c>
      <c r="M32" s="9">
        <v>0</v>
      </c>
    </row>
    <row r="33" spans="1:13">
      <c r="A33" s="28">
        <v>19</v>
      </c>
      <c r="B33" s="29">
        <v>1344.51</v>
      </c>
      <c r="C33" s="31">
        <v>0</v>
      </c>
      <c r="D33" s="29">
        <f t="shared" si="0"/>
        <v>0</v>
      </c>
      <c r="E33" s="21"/>
      <c r="F33" s="9">
        <v>0</v>
      </c>
      <c r="G33" s="29">
        <v>0</v>
      </c>
      <c r="H33" s="21">
        <v>459.8</v>
      </c>
      <c r="I33" s="9">
        <v>0</v>
      </c>
      <c r="J33" s="29">
        <f t="shared" si="1"/>
        <v>0</v>
      </c>
      <c r="K33" s="9"/>
      <c r="L33" s="9">
        <v>0</v>
      </c>
      <c r="M33" s="9">
        <v>0</v>
      </c>
    </row>
    <row r="34" spans="1:13">
      <c r="A34" s="30">
        <v>20</v>
      </c>
      <c r="B34" s="29">
        <v>1344.51</v>
      </c>
      <c r="C34" s="31">
        <v>0</v>
      </c>
      <c r="D34" s="29">
        <f t="shared" si="0"/>
        <v>0</v>
      </c>
      <c r="E34" s="21"/>
      <c r="F34" s="9">
        <v>0</v>
      </c>
      <c r="G34" s="29">
        <v>0</v>
      </c>
      <c r="H34" s="21">
        <v>459.8</v>
      </c>
      <c r="I34" s="9">
        <v>0</v>
      </c>
      <c r="J34" s="29">
        <f t="shared" si="1"/>
        <v>0</v>
      </c>
      <c r="K34" s="9"/>
      <c r="L34" s="9">
        <v>0</v>
      </c>
      <c r="M34" s="9">
        <v>0</v>
      </c>
    </row>
    <row r="35" spans="1:13">
      <c r="A35" s="28">
        <v>21</v>
      </c>
      <c r="B35" s="29">
        <v>1344.51</v>
      </c>
      <c r="C35" s="31">
        <v>0</v>
      </c>
      <c r="D35" s="29">
        <f t="shared" si="0"/>
        <v>0</v>
      </c>
      <c r="E35" s="21"/>
      <c r="F35" s="9">
        <v>0</v>
      </c>
      <c r="G35" s="29">
        <v>0</v>
      </c>
      <c r="H35" s="21">
        <v>459.8</v>
      </c>
      <c r="I35" s="9">
        <v>0</v>
      </c>
      <c r="J35" s="29">
        <f t="shared" si="1"/>
        <v>0</v>
      </c>
      <c r="K35" s="9"/>
      <c r="L35" s="9">
        <v>0</v>
      </c>
      <c r="M35" s="9">
        <v>0</v>
      </c>
    </row>
    <row r="36" spans="1:13">
      <c r="A36" s="30">
        <v>22</v>
      </c>
      <c r="B36" s="29">
        <v>1344.52</v>
      </c>
      <c r="C36" s="31">
        <v>0.01</v>
      </c>
      <c r="D36" s="29">
        <f t="shared" si="0"/>
        <v>2</v>
      </c>
      <c r="E36" s="9"/>
      <c r="F36" s="9">
        <v>0</v>
      </c>
      <c r="G36" s="29">
        <v>0</v>
      </c>
      <c r="H36" s="9">
        <v>459.85</v>
      </c>
      <c r="I36" s="9">
        <v>0</v>
      </c>
      <c r="J36" s="29">
        <f t="shared" si="1"/>
        <v>0</v>
      </c>
      <c r="K36" s="9"/>
      <c r="L36" s="9">
        <v>0</v>
      </c>
      <c r="M36" s="9">
        <v>0</v>
      </c>
    </row>
    <row r="37" spans="1:13">
      <c r="A37" s="28">
        <v>23</v>
      </c>
      <c r="B37" s="29">
        <v>1344.52</v>
      </c>
      <c r="C37" s="31">
        <v>0</v>
      </c>
      <c r="D37" s="29">
        <f t="shared" si="0"/>
        <v>0</v>
      </c>
      <c r="E37" s="9"/>
      <c r="F37" s="9">
        <v>0</v>
      </c>
      <c r="G37" s="29">
        <v>0</v>
      </c>
      <c r="H37" s="9">
        <v>459.85</v>
      </c>
      <c r="I37" s="9">
        <v>0</v>
      </c>
      <c r="J37" s="29">
        <f t="shared" si="1"/>
        <v>0</v>
      </c>
      <c r="K37" s="9"/>
      <c r="L37" s="9">
        <v>0</v>
      </c>
      <c r="M37" s="9">
        <v>0</v>
      </c>
    </row>
    <row r="38" spans="1:13" ht="15.75" thickBot="1">
      <c r="A38" s="30">
        <v>24</v>
      </c>
      <c r="B38" s="29">
        <v>1344.52</v>
      </c>
      <c r="C38" s="31">
        <v>0</v>
      </c>
      <c r="D38" s="29">
        <f t="shared" si="0"/>
        <v>0</v>
      </c>
      <c r="E38" s="9"/>
      <c r="F38" s="9">
        <v>0</v>
      </c>
      <c r="G38" s="29">
        <v>0</v>
      </c>
      <c r="H38" s="9">
        <v>459.85</v>
      </c>
      <c r="I38" s="9">
        <v>0</v>
      </c>
      <c r="J38" s="29">
        <f t="shared" si="1"/>
        <v>0</v>
      </c>
      <c r="K38" s="9"/>
      <c r="L38" s="9">
        <v>0</v>
      </c>
      <c r="M38" s="9">
        <v>0</v>
      </c>
    </row>
    <row r="39" spans="1:13" ht="15.75" thickBot="1">
      <c r="A39" s="32" t="s">
        <v>9</v>
      </c>
      <c r="B39" s="33"/>
      <c r="C39" s="33"/>
      <c r="D39" s="33">
        <f>SUM(D15:D38)</f>
        <v>326</v>
      </c>
      <c r="E39" s="33"/>
      <c r="F39" s="33"/>
      <c r="G39" s="34">
        <v>0</v>
      </c>
      <c r="H39" s="83"/>
      <c r="I39" s="9"/>
      <c r="J39" s="9">
        <f>SUM(J15:J38)</f>
        <v>376</v>
      </c>
      <c r="K39" s="9"/>
      <c r="L39" s="84"/>
      <c r="M39" s="9">
        <v>0</v>
      </c>
    </row>
    <row r="41" spans="1:13" ht="54" customHeight="1">
      <c r="B41" s="5" t="s">
        <v>42</v>
      </c>
      <c r="I41" s="23" t="s">
        <v>13</v>
      </c>
    </row>
  </sheetData>
  <mergeCells count="11">
    <mergeCell ref="B11:D11"/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</mergeCells>
  <pageMargins left="0.70866141732283472" right="0.35" top="0.31" bottom="0.37" header="0.21" footer="0.31496062992125984"/>
  <pageSetup paperSize="9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zoomScale="90" zoomScaleNormal="90" workbookViewId="0">
      <selection activeCell="J7" sqref="J7"/>
    </sheetView>
  </sheetViews>
  <sheetFormatPr defaultRowHeight="15"/>
  <cols>
    <col min="1" max="1" width="6.42578125" customWidth="1"/>
    <col min="2" max="2" width="11.85546875" customWidth="1"/>
    <col min="4" max="4" width="15.28515625" customWidth="1"/>
    <col min="5" max="5" width="10.85546875" customWidth="1"/>
    <col min="7" max="7" width="15.42578125" customWidth="1"/>
    <col min="8" max="8" width="11.140625" customWidth="1"/>
    <col min="9" max="9" width="8.85546875" customWidth="1"/>
    <col min="10" max="10" width="14.5703125" customWidth="1"/>
    <col min="11" max="11" width="11" customWidth="1"/>
    <col min="13" max="13" width="16.140625" customWidth="1"/>
  </cols>
  <sheetData>
    <row r="1" spans="1:14" ht="15.75">
      <c r="A1" s="1" t="s">
        <v>45</v>
      </c>
      <c r="H1" s="13" t="s">
        <v>25</v>
      </c>
    </row>
    <row r="2" spans="1:14" ht="11.25" customHeight="1">
      <c r="A2" s="2" t="s">
        <v>0</v>
      </c>
      <c r="J2" s="2" t="s">
        <v>12</v>
      </c>
    </row>
    <row r="3" spans="1:14" ht="15.75">
      <c r="A3" s="1" t="s">
        <v>50</v>
      </c>
    </row>
    <row r="4" spans="1:14" ht="15.75">
      <c r="G4" s="3" t="s">
        <v>26</v>
      </c>
    </row>
    <row r="5" spans="1:14" ht="7.5" customHeight="1"/>
    <row r="6" spans="1:14" ht="15.75">
      <c r="G6" s="4" t="s">
        <v>2</v>
      </c>
    </row>
    <row r="7" spans="1:14" ht="15.75">
      <c r="G7" s="4" t="s">
        <v>43</v>
      </c>
    </row>
    <row r="8" spans="1:14" ht="10.5" customHeight="1">
      <c r="I8" s="4"/>
    </row>
    <row r="9" spans="1:14" ht="15.75" customHeight="1">
      <c r="A9" s="133" t="s">
        <v>5</v>
      </c>
      <c r="B9" s="136" t="s">
        <v>3</v>
      </c>
      <c r="C9" s="137"/>
      <c r="D9" s="137"/>
      <c r="E9" s="137"/>
      <c r="F9" s="137"/>
      <c r="G9" s="138"/>
      <c r="H9" s="136" t="s">
        <v>8</v>
      </c>
      <c r="I9" s="137"/>
      <c r="J9" s="137"/>
      <c r="K9" s="137"/>
      <c r="L9" s="137"/>
      <c r="M9" s="138"/>
      <c r="N9" s="37"/>
    </row>
    <row r="10" spans="1:14" ht="31.5" customHeight="1">
      <c r="A10" s="134"/>
      <c r="B10" s="139" t="s">
        <v>24</v>
      </c>
      <c r="C10" s="140"/>
      <c r="D10" s="141"/>
      <c r="E10" s="139"/>
      <c r="F10" s="140"/>
      <c r="G10" s="141"/>
      <c r="H10" s="139" t="s">
        <v>24</v>
      </c>
      <c r="I10" s="140"/>
      <c r="J10" s="141"/>
      <c r="K10" s="130"/>
      <c r="L10" s="131"/>
      <c r="M10" s="132"/>
      <c r="N10" s="37"/>
    </row>
    <row r="11" spans="1:14" ht="15.75" customHeight="1">
      <c r="A11" s="134"/>
      <c r="B11" s="130" t="s">
        <v>23</v>
      </c>
      <c r="C11" s="131"/>
      <c r="D11" s="132"/>
      <c r="E11" s="130"/>
      <c r="F11" s="131"/>
      <c r="G11" s="132"/>
      <c r="H11" s="130" t="s">
        <v>23</v>
      </c>
      <c r="I11" s="131"/>
      <c r="J11" s="132"/>
      <c r="K11" s="130"/>
      <c r="L11" s="131"/>
      <c r="M11" s="132"/>
      <c r="N11" s="37"/>
    </row>
    <row r="12" spans="1:14" ht="45">
      <c r="A12" s="135"/>
      <c r="B12" s="30" t="s">
        <v>7</v>
      </c>
      <c r="C12" s="35" t="s">
        <v>6</v>
      </c>
      <c r="D12" s="30" t="s">
        <v>10</v>
      </c>
      <c r="E12" s="30" t="s">
        <v>7</v>
      </c>
      <c r="F12" s="35" t="s">
        <v>6</v>
      </c>
      <c r="G12" s="30" t="s">
        <v>10</v>
      </c>
      <c r="H12" s="30" t="s">
        <v>7</v>
      </c>
      <c r="I12" s="35" t="s">
        <v>6</v>
      </c>
      <c r="J12" s="30" t="s">
        <v>10</v>
      </c>
      <c r="K12" s="30" t="s">
        <v>7</v>
      </c>
      <c r="L12" s="35" t="s">
        <v>6</v>
      </c>
      <c r="M12" s="30" t="s">
        <v>10</v>
      </c>
      <c r="N12" s="37"/>
    </row>
    <row r="13" spans="1:14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  <c r="N13" s="37"/>
    </row>
    <row r="14" spans="1:14">
      <c r="A14" s="30">
        <v>0</v>
      </c>
      <c r="B14" s="29">
        <v>5383.6</v>
      </c>
      <c r="C14" s="29"/>
      <c r="D14" s="30"/>
      <c r="E14" s="9"/>
      <c r="F14" s="9"/>
      <c r="G14" s="9"/>
      <c r="H14" s="9"/>
      <c r="I14" s="9"/>
      <c r="J14" s="9"/>
      <c r="K14" s="9"/>
      <c r="L14" s="9"/>
      <c r="M14" s="9"/>
      <c r="N14" s="37"/>
    </row>
    <row r="15" spans="1:14">
      <c r="A15" s="28">
        <v>1</v>
      </c>
      <c r="B15" s="29">
        <v>5383.8</v>
      </c>
      <c r="C15" s="31">
        <v>0.2</v>
      </c>
      <c r="D15" s="29">
        <f>C15*10</f>
        <v>2</v>
      </c>
      <c r="E15" s="9"/>
      <c r="F15" s="9"/>
      <c r="G15" s="9"/>
      <c r="H15" s="9"/>
      <c r="I15" s="9"/>
      <c r="J15" s="9"/>
      <c r="K15" s="9"/>
      <c r="L15" s="9"/>
      <c r="M15" s="9"/>
      <c r="N15" s="37"/>
    </row>
    <row r="16" spans="1:14">
      <c r="A16" s="30">
        <v>2</v>
      </c>
      <c r="B16" s="29">
        <v>5384</v>
      </c>
      <c r="C16" s="31">
        <v>0.2</v>
      </c>
      <c r="D16" s="29">
        <f t="shared" ref="D16:D38" si="0">C16*10</f>
        <v>2</v>
      </c>
      <c r="E16" s="9"/>
      <c r="F16" s="9"/>
      <c r="G16" s="9"/>
      <c r="H16" s="9"/>
      <c r="I16" s="9"/>
      <c r="J16" s="9"/>
      <c r="K16" s="9"/>
      <c r="L16" s="9"/>
      <c r="M16" s="9"/>
      <c r="N16" s="37"/>
    </row>
    <row r="17" spans="1:14">
      <c r="A17" s="28">
        <v>3</v>
      </c>
      <c r="B17" s="29">
        <v>5384.1</v>
      </c>
      <c r="C17" s="31">
        <v>0.1</v>
      </c>
      <c r="D17" s="29">
        <f t="shared" si="0"/>
        <v>1</v>
      </c>
      <c r="E17" s="9"/>
      <c r="F17" s="9"/>
      <c r="G17" s="9"/>
      <c r="H17" s="9"/>
      <c r="I17" s="9"/>
      <c r="J17" s="9"/>
      <c r="K17" s="9"/>
      <c r="L17" s="9"/>
      <c r="M17" s="9"/>
      <c r="N17" s="37"/>
    </row>
    <row r="18" spans="1:14">
      <c r="A18" s="30">
        <v>4</v>
      </c>
      <c r="B18" s="29">
        <v>5384.2</v>
      </c>
      <c r="C18" s="31">
        <v>0.1</v>
      </c>
      <c r="D18" s="29">
        <f t="shared" si="0"/>
        <v>1</v>
      </c>
      <c r="E18" s="9"/>
      <c r="F18" s="9"/>
      <c r="G18" s="9"/>
      <c r="H18" s="9"/>
      <c r="I18" s="9"/>
      <c r="J18" s="9"/>
      <c r="K18" s="9"/>
      <c r="L18" s="9"/>
      <c r="M18" s="9"/>
      <c r="N18" s="37"/>
    </row>
    <row r="19" spans="1:14">
      <c r="A19" s="28">
        <v>5</v>
      </c>
      <c r="B19" s="29">
        <v>5384.3</v>
      </c>
      <c r="C19" s="31">
        <v>0.1</v>
      </c>
      <c r="D19" s="29">
        <f t="shared" si="0"/>
        <v>1</v>
      </c>
      <c r="E19" s="9"/>
      <c r="F19" s="9"/>
      <c r="G19" s="9"/>
      <c r="H19" s="9"/>
      <c r="I19" s="9"/>
      <c r="J19" s="9"/>
      <c r="K19" s="9"/>
      <c r="L19" s="9"/>
      <c r="M19" s="9"/>
      <c r="N19" s="37"/>
    </row>
    <row r="20" spans="1:14" ht="15.75" customHeight="1">
      <c r="A20" s="30">
        <v>6</v>
      </c>
      <c r="B20" s="29">
        <v>5384.3</v>
      </c>
      <c r="C20" s="31">
        <v>0</v>
      </c>
      <c r="D20" s="29">
        <f t="shared" si="0"/>
        <v>0</v>
      </c>
      <c r="E20" s="9"/>
      <c r="F20" s="9"/>
      <c r="G20" s="9"/>
      <c r="H20" s="9"/>
      <c r="I20" s="9"/>
      <c r="J20" s="9"/>
      <c r="K20" s="9"/>
      <c r="L20" s="9"/>
      <c r="M20" s="9"/>
      <c r="N20" s="37"/>
    </row>
    <row r="21" spans="1:14">
      <c r="A21" s="28">
        <v>7</v>
      </c>
      <c r="B21" s="29">
        <v>5384.3</v>
      </c>
      <c r="C21" s="31">
        <v>0</v>
      </c>
      <c r="D21" s="29">
        <f t="shared" si="0"/>
        <v>0</v>
      </c>
      <c r="E21" s="9"/>
      <c r="F21" s="9"/>
      <c r="G21" s="9"/>
      <c r="H21" s="9"/>
      <c r="I21" s="9"/>
      <c r="J21" s="9"/>
      <c r="K21" s="9"/>
      <c r="L21" s="9"/>
      <c r="M21" s="9"/>
      <c r="N21" s="37"/>
    </row>
    <row r="22" spans="1:14">
      <c r="A22" s="30">
        <v>8</v>
      </c>
      <c r="B22" s="29">
        <v>5384.4</v>
      </c>
      <c r="C22" s="31">
        <v>0.1</v>
      </c>
      <c r="D22" s="29">
        <f t="shared" si="0"/>
        <v>1</v>
      </c>
      <c r="E22" s="9"/>
      <c r="F22" s="9"/>
      <c r="G22" s="9"/>
      <c r="H22" s="9"/>
      <c r="I22" s="9"/>
      <c r="J22" s="9"/>
      <c r="K22" s="9"/>
      <c r="L22" s="9"/>
      <c r="M22" s="9"/>
      <c r="N22" s="37"/>
    </row>
    <row r="23" spans="1:14">
      <c r="A23" s="28">
        <v>9</v>
      </c>
      <c r="B23" s="29">
        <v>5384.6</v>
      </c>
      <c r="C23" s="31">
        <v>0.2</v>
      </c>
      <c r="D23" s="29">
        <f t="shared" si="0"/>
        <v>2</v>
      </c>
      <c r="E23" s="9"/>
      <c r="F23" s="9"/>
      <c r="G23" s="9"/>
      <c r="H23" s="9"/>
      <c r="I23" s="9"/>
      <c r="J23" s="9"/>
      <c r="K23" s="9"/>
      <c r="L23" s="9"/>
      <c r="M23" s="9"/>
      <c r="N23" s="37"/>
    </row>
    <row r="24" spans="1:14">
      <c r="A24" s="30">
        <v>10</v>
      </c>
      <c r="B24" s="29">
        <v>5384.9</v>
      </c>
      <c r="C24" s="31">
        <v>0.3</v>
      </c>
      <c r="D24" s="29">
        <f t="shared" si="0"/>
        <v>3</v>
      </c>
      <c r="E24" s="9"/>
      <c r="F24" s="9"/>
      <c r="G24" s="9"/>
      <c r="H24" s="9"/>
      <c r="I24" s="9"/>
      <c r="J24" s="9"/>
      <c r="K24" s="9"/>
      <c r="L24" s="9"/>
      <c r="M24" s="9"/>
      <c r="N24" s="37"/>
    </row>
    <row r="25" spans="1:14">
      <c r="A25" s="28">
        <v>11</v>
      </c>
      <c r="B25" s="29">
        <v>5385.2</v>
      </c>
      <c r="C25" s="31">
        <v>0.3</v>
      </c>
      <c r="D25" s="29">
        <f t="shared" si="0"/>
        <v>3</v>
      </c>
      <c r="E25" s="9"/>
      <c r="F25" s="9"/>
      <c r="G25" s="9"/>
      <c r="H25" s="9"/>
      <c r="I25" s="9"/>
      <c r="J25" s="9"/>
      <c r="K25" s="9"/>
      <c r="L25" s="9"/>
      <c r="M25" s="9"/>
      <c r="N25" s="37"/>
    </row>
    <row r="26" spans="1:14">
      <c r="A26" s="30">
        <v>12</v>
      </c>
      <c r="B26" s="29">
        <v>5385.4</v>
      </c>
      <c r="C26" s="31">
        <v>0.2</v>
      </c>
      <c r="D26" s="29">
        <f t="shared" si="0"/>
        <v>2</v>
      </c>
      <c r="E26" s="9"/>
      <c r="F26" s="9"/>
      <c r="G26" s="9"/>
      <c r="H26" s="9"/>
      <c r="I26" s="9"/>
      <c r="J26" s="9"/>
      <c r="K26" s="9"/>
      <c r="L26" s="9"/>
      <c r="M26" s="9"/>
      <c r="N26" s="37"/>
    </row>
    <row r="27" spans="1:14">
      <c r="A27" s="28">
        <v>13</v>
      </c>
      <c r="B27" s="29">
        <v>5385.5</v>
      </c>
      <c r="C27" s="31">
        <v>0.1</v>
      </c>
      <c r="D27" s="29">
        <f t="shared" si="0"/>
        <v>1</v>
      </c>
      <c r="E27" s="9"/>
      <c r="F27" s="9"/>
      <c r="G27" s="9"/>
      <c r="H27" s="9"/>
      <c r="I27" s="9"/>
      <c r="J27" s="9"/>
      <c r="K27" s="9"/>
      <c r="L27" s="9"/>
      <c r="M27" s="9"/>
      <c r="N27" s="37"/>
    </row>
    <row r="28" spans="1:14">
      <c r="A28" s="30">
        <v>14</v>
      </c>
      <c r="B28" s="29">
        <v>5385.7</v>
      </c>
      <c r="C28" s="31">
        <v>0.2</v>
      </c>
      <c r="D28" s="29">
        <f t="shared" si="0"/>
        <v>2</v>
      </c>
      <c r="E28" s="9"/>
      <c r="F28" s="9"/>
      <c r="G28" s="9"/>
      <c r="H28" s="9"/>
      <c r="I28" s="9"/>
      <c r="J28" s="9"/>
      <c r="K28" s="9"/>
      <c r="L28" s="9"/>
      <c r="M28" s="9"/>
      <c r="N28" s="37"/>
    </row>
    <row r="29" spans="1:14">
      <c r="A29" s="28">
        <v>15</v>
      </c>
      <c r="B29" s="29">
        <v>5385.9</v>
      </c>
      <c r="C29" s="31">
        <v>0.2</v>
      </c>
      <c r="D29" s="29">
        <f t="shared" si="0"/>
        <v>2</v>
      </c>
      <c r="E29" s="9"/>
      <c r="F29" s="9"/>
      <c r="G29" s="9"/>
      <c r="H29" s="9"/>
      <c r="I29" s="9"/>
      <c r="J29" s="9"/>
      <c r="K29" s="9"/>
      <c r="L29" s="9"/>
      <c r="M29" s="9"/>
      <c r="N29" s="37"/>
    </row>
    <row r="30" spans="1:14">
      <c r="A30" s="30">
        <v>16</v>
      </c>
      <c r="B30" s="29">
        <v>5386.3</v>
      </c>
      <c r="C30" s="31">
        <v>0.4</v>
      </c>
      <c r="D30" s="29">
        <f t="shared" si="0"/>
        <v>4</v>
      </c>
      <c r="E30" s="9"/>
      <c r="F30" s="9"/>
      <c r="G30" s="9"/>
      <c r="H30" s="9"/>
      <c r="I30" s="9"/>
      <c r="J30" s="9"/>
      <c r="K30" s="9"/>
      <c r="L30" s="9"/>
      <c r="M30" s="9"/>
      <c r="N30" s="37"/>
    </row>
    <row r="31" spans="1:14">
      <c r="A31" s="28">
        <v>17</v>
      </c>
      <c r="B31" s="29">
        <v>5386.7</v>
      </c>
      <c r="C31" s="31">
        <v>0.4</v>
      </c>
      <c r="D31" s="29">
        <f t="shared" si="0"/>
        <v>4</v>
      </c>
      <c r="E31" s="9"/>
      <c r="F31" s="9"/>
      <c r="G31" s="9"/>
      <c r="H31" s="9"/>
      <c r="I31" s="9"/>
      <c r="J31" s="9"/>
      <c r="K31" s="9"/>
      <c r="L31" s="9"/>
      <c r="M31" s="9"/>
      <c r="N31" s="37"/>
    </row>
    <row r="32" spans="1:14">
      <c r="A32" s="30">
        <v>18</v>
      </c>
      <c r="B32" s="29">
        <v>5386.9</v>
      </c>
      <c r="C32" s="31">
        <v>0.2</v>
      </c>
      <c r="D32" s="29">
        <f t="shared" si="0"/>
        <v>2</v>
      </c>
      <c r="E32" s="9"/>
      <c r="F32" s="9"/>
      <c r="G32" s="9"/>
      <c r="H32" s="9"/>
      <c r="I32" s="9"/>
      <c r="J32" s="9"/>
      <c r="K32" s="9"/>
      <c r="L32" s="9"/>
      <c r="M32" s="9"/>
      <c r="N32" s="37"/>
    </row>
    <row r="33" spans="1:14">
      <c r="A33" s="28">
        <v>19</v>
      </c>
      <c r="B33" s="29">
        <v>5387.2</v>
      </c>
      <c r="C33" s="31">
        <v>0.3</v>
      </c>
      <c r="D33" s="29">
        <f t="shared" si="0"/>
        <v>3</v>
      </c>
      <c r="E33" s="9"/>
      <c r="F33" s="9"/>
      <c r="G33" s="9"/>
      <c r="H33" s="9"/>
      <c r="I33" s="9"/>
      <c r="J33" s="9"/>
      <c r="K33" s="9"/>
      <c r="L33" s="9"/>
      <c r="M33" s="9"/>
      <c r="N33" s="37"/>
    </row>
    <row r="34" spans="1:14" ht="15.75" customHeight="1">
      <c r="A34" s="30">
        <v>20</v>
      </c>
      <c r="B34" s="29">
        <v>5387.4</v>
      </c>
      <c r="C34" s="31">
        <v>0.2</v>
      </c>
      <c r="D34" s="29">
        <f t="shared" si="0"/>
        <v>2</v>
      </c>
      <c r="E34" s="9"/>
      <c r="F34" s="9"/>
      <c r="G34" s="9"/>
      <c r="H34" s="9"/>
      <c r="I34" s="9"/>
      <c r="J34" s="9"/>
      <c r="K34" s="9"/>
      <c r="L34" s="9"/>
      <c r="M34" s="9"/>
      <c r="N34" s="37"/>
    </row>
    <row r="35" spans="1:14">
      <c r="A35" s="28">
        <v>21</v>
      </c>
      <c r="B35" s="29">
        <v>5387.6</v>
      </c>
      <c r="C35" s="31">
        <v>0.2</v>
      </c>
      <c r="D35" s="29">
        <f t="shared" si="0"/>
        <v>2</v>
      </c>
      <c r="E35" s="9"/>
      <c r="F35" s="9"/>
      <c r="G35" s="9"/>
      <c r="H35" s="9"/>
      <c r="I35" s="9"/>
      <c r="J35" s="9"/>
      <c r="K35" s="9"/>
      <c r="L35" s="9"/>
      <c r="M35" s="9"/>
      <c r="N35" s="37"/>
    </row>
    <row r="36" spans="1:14">
      <c r="A36" s="30">
        <v>22</v>
      </c>
      <c r="B36" s="29">
        <v>5387.7</v>
      </c>
      <c r="C36" s="31">
        <v>0.1</v>
      </c>
      <c r="D36" s="29">
        <f t="shared" si="0"/>
        <v>1</v>
      </c>
      <c r="E36" s="9"/>
      <c r="F36" s="9"/>
      <c r="G36" s="9"/>
      <c r="H36" s="9"/>
      <c r="I36" s="9"/>
      <c r="J36" s="9"/>
      <c r="K36" s="9"/>
      <c r="L36" s="9"/>
      <c r="M36" s="9"/>
      <c r="N36" s="37"/>
    </row>
    <row r="37" spans="1:14">
      <c r="A37" s="28">
        <v>23</v>
      </c>
      <c r="B37" s="29">
        <v>5387.8</v>
      </c>
      <c r="C37" s="31">
        <v>0.1</v>
      </c>
      <c r="D37" s="29">
        <f t="shared" si="0"/>
        <v>1</v>
      </c>
      <c r="E37" s="9"/>
      <c r="F37" s="9"/>
      <c r="G37" s="9"/>
      <c r="H37" s="9"/>
      <c r="I37" s="9"/>
      <c r="J37" s="9"/>
      <c r="K37" s="9"/>
      <c r="L37" s="9"/>
      <c r="M37" s="9"/>
      <c r="N37" s="37"/>
    </row>
    <row r="38" spans="1:14" ht="15.75" thickBot="1">
      <c r="A38" s="30">
        <v>24</v>
      </c>
      <c r="B38" s="29">
        <v>5387.9</v>
      </c>
      <c r="C38" s="31">
        <v>0.1</v>
      </c>
      <c r="D38" s="29">
        <f t="shared" si="0"/>
        <v>1</v>
      </c>
      <c r="E38" s="9"/>
      <c r="F38" s="9"/>
      <c r="G38" s="9"/>
      <c r="H38" s="9"/>
      <c r="I38" s="9"/>
      <c r="J38" s="9"/>
      <c r="K38" s="9"/>
      <c r="L38" s="9"/>
      <c r="M38" s="9"/>
      <c r="N38" s="37"/>
    </row>
    <row r="39" spans="1:14" ht="15.75" thickBot="1">
      <c r="A39" s="32" t="s">
        <v>9</v>
      </c>
      <c r="B39" s="33"/>
      <c r="C39" s="33"/>
      <c r="D39" s="34">
        <f>SUM(D15:D38)</f>
        <v>43</v>
      </c>
      <c r="E39" s="36">
        <f t="shared" ref="E39:M39" si="1">E38-E21</f>
        <v>0</v>
      </c>
      <c r="F39" s="9">
        <f t="shared" si="1"/>
        <v>0</v>
      </c>
      <c r="G39" s="9">
        <f t="shared" si="1"/>
        <v>0</v>
      </c>
      <c r="H39" s="9">
        <f t="shared" si="1"/>
        <v>0</v>
      </c>
      <c r="I39" s="9">
        <f t="shared" si="1"/>
        <v>0</v>
      </c>
      <c r="J39" s="9">
        <f t="shared" si="1"/>
        <v>0</v>
      </c>
      <c r="K39" s="9">
        <f t="shared" si="1"/>
        <v>0</v>
      </c>
      <c r="L39" s="9">
        <f t="shared" si="1"/>
        <v>0</v>
      </c>
      <c r="M39" s="9">
        <f t="shared" si="1"/>
        <v>0</v>
      </c>
      <c r="N39" s="37"/>
    </row>
    <row r="41" spans="1:14" ht="54.75" customHeight="1">
      <c r="B41" s="5" t="s">
        <v>49</v>
      </c>
      <c r="I41" t="s">
        <v>13</v>
      </c>
    </row>
  </sheetData>
  <mergeCells count="11">
    <mergeCell ref="E11:G11"/>
    <mergeCell ref="H11:J11"/>
    <mergeCell ref="K11:M11"/>
    <mergeCell ref="A9:A12"/>
    <mergeCell ref="B9:G9"/>
    <mergeCell ref="H9:M9"/>
    <mergeCell ref="B10:D10"/>
    <mergeCell ref="E10:G10"/>
    <mergeCell ref="H10:J10"/>
    <mergeCell ref="K10:M10"/>
    <mergeCell ref="B11:D11"/>
  </mergeCells>
  <pageMargins left="0.70866141732283472" right="0.19" top="0.39" bottom="0.37" header="0.31496062992125984" footer="0.31496062992125984"/>
  <pageSetup paperSize="9" scale="84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>
      <selection activeCell="H39" sqref="H39"/>
    </sheetView>
  </sheetViews>
  <sheetFormatPr defaultColWidth="13.42578125" defaultRowHeight="15"/>
  <cols>
    <col min="1" max="1" width="7.42578125" style="39" customWidth="1"/>
    <col min="2" max="2" width="14.5703125" style="39" customWidth="1"/>
    <col min="3" max="3" width="14.7109375" style="39" customWidth="1"/>
    <col min="4" max="4" width="14.42578125" style="39" customWidth="1"/>
    <col min="5" max="6" width="14.28515625" style="39" customWidth="1"/>
    <col min="7" max="7" width="18.28515625" style="39" customWidth="1"/>
    <col min="8" max="16384" width="13.42578125" style="39"/>
  </cols>
  <sheetData>
    <row r="1" spans="1:7">
      <c r="E1" s="13" t="s">
        <v>32</v>
      </c>
    </row>
    <row r="2" spans="1:7" ht="13.5" customHeight="1">
      <c r="F2" s="23" t="s">
        <v>38</v>
      </c>
    </row>
    <row r="3" spans="1:7">
      <c r="D3" s="63" t="s">
        <v>27</v>
      </c>
    </row>
    <row r="4" spans="1:7">
      <c r="D4" s="63" t="s">
        <v>41</v>
      </c>
    </row>
    <row r="5" spans="1:7">
      <c r="D5" s="64" t="s">
        <v>28</v>
      </c>
    </row>
    <row r="6" spans="1:7">
      <c r="D6" s="63" t="s">
        <v>39</v>
      </c>
    </row>
    <row r="7" spans="1:7" ht="15.75" customHeight="1">
      <c r="A7" s="142" t="s">
        <v>5</v>
      </c>
      <c r="B7" s="145" t="s">
        <v>3</v>
      </c>
      <c r="C7" s="146"/>
      <c r="D7" s="146"/>
      <c r="E7" s="146"/>
      <c r="F7" s="146"/>
      <c r="G7" s="147"/>
    </row>
    <row r="8" spans="1:7" ht="31.5" customHeight="1">
      <c r="A8" s="143"/>
      <c r="B8" s="148" t="s">
        <v>3</v>
      </c>
      <c r="C8" s="149"/>
      <c r="D8" s="150"/>
      <c r="E8" s="148" t="s">
        <v>8</v>
      </c>
      <c r="F8" s="149"/>
      <c r="G8" s="150"/>
    </row>
    <row r="9" spans="1:7" ht="15.75" customHeight="1">
      <c r="A9" s="143"/>
      <c r="B9" s="151"/>
      <c r="C9" s="152"/>
      <c r="D9" s="153"/>
      <c r="E9" s="151"/>
      <c r="F9" s="152"/>
      <c r="G9" s="153"/>
    </row>
    <row r="10" spans="1:7" ht="105">
      <c r="A10" s="144"/>
      <c r="B10" s="47" t="s">
        <v>29</v>
      </c>
      <c r="C10" s="47" t="s">
        <v>30</v>
      </c>
      <c r="D10" s="47" t="s">
        <v>31</v>
      </c>
      <c r="E10" s="47" t="s">
        <v>29</v>
      </c>
      <c r="F10" s="47" t="s">
        <v>30</v>
      </c>
      <c r="G10" s="47" t="s">
        <v>31</v>
      </c>
    </row>
    <row r="11" spans="1:7">
      <c r="A11" s="47">
        <v>1</v>
      </c>
      <c r="B11" s="44">
        <v>2</v>
      </c>
      <c r="C11" s="47">
        <v>3</v>
      </c>
      <c r="D11" s="47">
        <v>4</v>
      </c>
      <c r="E11" s="47">
        <v>5</v>
      </c>
      <c r="F11" s="44">
        <v>6</v>
      </c>
      <c r="G11" s="47">
        <v>7</v>
      </c>
    </row>
    <row r="12" spans="1:7">
      <c r="A12" s="44">
        <v>1</v>
      </c>
      <c r="B12" s="65">
        <f>СХ!D15+СХ!G15+'ВПЗ,Кондитерская фабрика'!G15</f>
        <v>140.00000000014552</v>
      </c>
      <c r="C12" s="43">
        <f>'ВПЗ,Кондитерская фабрика'!D15+'ВПЗ,Кондитерская фабрика'!G15</f>
        <v>23.999999999941792</v>
      </c>
      <c r="D12" s="65">
        <f>B12-C12</f>
        <v>116.00000000020373</v>
      </c>
      <c r="E12" s="65">
        <f>СХ!J15+СХ!M15+'ВПЗ,Кондитерская фабрика'!M15</f>
        <v>135.99999999962165</v>
      </c>
      <c r="F12" s="65">
        <f>'ВПЗ,Кондитерская фабрика'!J15+'ВПЗ,Кондитерская фабрика'!M15</f>
        <v>12.000000000116415</v>
      </c>
      <c r="G12" s="65">
        <f>E12-F12</f>
        <v>123.99999999950523</v>
      </c>
    </row>
    <row r="13" spans="1:7">
      <c r="A13" s="44">
        <v>2</v>
      </c>
      <c r="B13" s="65">
        <f>СХ!D16+СХ!G16+'ВПЗ,Кондитерская фабрика'!G16</f>
        <v>160.00000000050932</v>
      </c>
      <c r="C13" s="43">
        <f>'ВПЗ,Кондитерская фабрика'!D16+'ВПЗ,Кондитерская фабрика'!G16</f>
        <v>24.000000000232831</v>
      </c>
      <c r="D13" s="65">
        <f t="shared" ref="D13:D35" si="0">B13-C13</f>
        <v>136.00000000027649</v>
      </c>
      <c r="E13" s="65">
        <f>СХ!J16+СХ!M16+'ВПЗ,Кондитерская фабрика'!M16</f>
        <v>165.99999999943975</v>
      </c>
      <c r="F13" s="65">
        <f>'ВПЗ,Кондитерская фабрика'!J16+'ВПЗ,Кондитерская фабрика'!M16</f>
        <v>15.999999999767169</v>
      </c>
      <c r="G13" s="65">
        <f t="shared" ref="G13:G35" si="1">E13-F13</f>
        <v>149.99999999967258</v>
      </c>
    </row>
    <row r="14" spans="1:7">
      <c r="A14" s="44">
        <v>3</v>
      </c>
      <c r="B14" s="65">
        <f>СХ!D17+СХ!G17+'ВПЗ,Кондитерская фабрика'!G17</f>
        <v>145.99999999954889</v>
      </c>
      <c r="C14" s="43">
        <f>'ВПЗ,Кондитерская фабрика'!D17+'ВПЗ,Кондитерская фабрика'!G17</f>
        <v>20</v>
      </c>
      <c r="D14" s="65">
        <f t="shared" si="0"/>
        <v>125.99999999954889</v>
      </c>
      <c r="E14" s="65">
        <f>СХ!J17+СХ!M17+'ВПЗ,Кондитерская фабрика'!M17</f>
        <v>160.00000000032742</v>
      </c>
      <c r="F14" s="65">
        <f>'ВПЗ,Кондитерская фабрика'!J17+'ВПЗ,Кондитерская фабрика'!M17</f>
        <v>11.999999999970896</v>
      </c>
      <c r="G14" s="65">
        <f t="shared" si="1"/>
        <v>148.00000000035652</v>
      </c>
    </row>
    <row r="15" spans="1:7">
      <c r="A15" s="44">
        <v>4</v>
      </c>
      <c r="B15" s="65">
        <f>СХ!D18+СХ!G18+'ВПЗ,Кондитерская фабрика'!G18</f>
        <v>160.00000000094587</v>
      </c>
      <c r="C15" s="43">
        <f>'ВПЗ,Кондитерская фабрика'!D18+'ВПЗ,Кондитерская фабрика'!G18</f>
        <v>20</v>
      </c>
      <c r="D15" s="65">
        <f t="shared" si="0"/>
        <v>140.00000000094587</v>
      </c>
      <c r="E15" s="65">
        <f>СХ!J18+СХ!M18+'ВПЗ,Кондитерская фабрика'!M18</f>
        <v>174.00000000008731</v>
      </c>
      <c r="F15" s="65">
        <f>'ВПЗ,Кондитерская фабрика'!J18+'ВПЗ,Кондитерская фабрика'!M18</f>
        <v>12.000000000116415</v>
      </c>
      <c r="G15" s="65">
        <f t="shared" si="1"/>
        <v>161.9999999999709</v>
      </c>
    </row>
    <row r="16" spans="1:7">
      <c r="A16" s="44">
        <v>5</v>
      </c>
      <c r="B16" s="65">
        <f>СХ!D19+СХ!G19+'ВПЗ,Кондитерская фабрика'!G19</f>
        <v>138.00000000010186</v>
      </c>
      <c r="C16" s="43">
        <f>'ВПЗ,Кондитерская фабрика'!D19+'ВПЗ,Кондитерская фабрика'!G19</f>
        <v>28.000000000029104</v>
      </c>
      <c r="D16" s="65">
        <f t="shared" si="0"/>
        <v>110.00000000007276</v>
      </c>
      <c r="E16" s="65">
        <f>СХ!J19+СХ!M19+'ВПЗ,Кондитерская фабрика'!M19</f>
        <v>143.99999999994179</v>
      </c>
      <c r="F16" s="65">
        <f>'ВПЗ,Кондитерская фабрика'!J19+'ВПЗ,Кондитерская фабрика'!M19</f>
        <v>22.000000000116415</v>
      </c>
      <c r="G16" s="65">
        <f t="shared" si="1"/>
        <v>121.99999999982538</v>
      </c>
    </row>
    <row r="17" spans="1:7">
      <c r="A17" s="44">
        <v>6</v>
      </c>
      <c r="B17" s="65">
        <f>СХ!D20+СХ!G20+'ВПЗ,Кондитерская фабрика'!G20</f>
        <v>141.99999999967986</v>
      </c>
      <c r="C17" s="43">
        <f>'ВПЗ,Кондитерская фабрика'!D20+'ВПЗ,Кондитерская фабрика'!G20</f>
        <v>37.999999999883585</v>
      </c>
      <c r="D17" s="65">
        <f t="shared" si="0"/>
        <v>103.99999999979627</v>
      </c>
      <c r="E17" s="65">
        <f>СХ!J20+СХ!M20+'ВПЗ,Кондитерская фабрика'!M20</f>
        <v>146.00000000016735</v>
      </c>
      <c r="F17" s="65">
        <f>'ВПЗ,Кондитерская фабрика'!J20+'ВПЗ,Кондитерская фабрика'!M20</f>
        <v>35.999999999912689</v>
      </c>
      <c r="G17" s="65">
        <f t="shared" si="1"/>
        <v>110.00000000025466</v>
      </c>
    </row>
    <row r="18" spans="1:7">
      <c r="A18" s="44">
        <v>7</v>
      </c>
      <c r="B18" s="65">
        <f>СХ!D21+СХ!G21+'ВПЗ,Кондитерская фабрика'!G21</f>
        <v>170.00000000029104</v>
      </c>
      <c r="C18" s="43">
        <f>'ВПЗ,Кондитерская фабрика'!D21+'ВПЗ,Кондитерская фабрика'!G21</f>
        <v>56.000000000203727</v>
      </c>
      <c r="D18" s="65">
        <f t="shared" si="0"/>
        <v>114.00000000008731</v>
      </c>
      <c r="E18" s="65">
        <f>СХ!J21+СХ!M21+'ВПЗ,Кондитерская фабрика'!M21</f>
        <v>185.99999999983993</v>
      </c>
      <c r="F18" s="65">
        <f>'ВПЗ,Кондитерская фабрика'!J21+'ВПЗ,Кондитерская фабрика'!M21</f>
        <v>54.000000000087311</v>
      </c>
      <c r="G18" s="65">
        <f t="shared" si="1"/>
        <v>131.99999999975262</v>
      </c>
    </row>
    <row r="19" spans="1:7">
      <c r="A19" s="44">
        <v>8</v>
      </c>
      <c r="B19" s="65">
        <f>СХ!D22+СХ!G22+'ВПЗ,Кондитерская фабрика'!G22</f>
        <v>201.99999999982538</v>
      </c>
      <c r="C19" s="43">
        <f>'ВПЗ,Кондитерская фабрика'!D22+'ВПЗ,Кондитерская фабрика'!G22</f>
        <v>65.999999999767169</v>
      </c>
      <c r="D19" s="65">
        <f t="shared" si="0"/>
        <v>136.00000000005821</v>
      </c>
      <c r="E19" s="65">
        <f>СХ!J22+СХ!M22+'ВПЗ,Кондитерская фабрика'!M22</f>
        <v>218.00000000032014</v>
      </c>
      <c r="F19" s="65">
        <f>'ВПЗ,Кондитерская фабрика'!J22+'ВПЗ,Кондитерская фабрика'!M22</f>
        <v>75.999999999767169</v>
      </c>
      <c r="G19" s="65">
        <f t="shared" si="1"/>
        <v>142.00000000055297</v>
      </c>
    </row>
    <row r="20" spans="1:7">
      <c r="A20" s="44">
        <v>9</v>
      </c>
      <c r="B20" s="65">
        <f>СХ!D23+СХ!G23+'ВПЗ,Кондитерская фабрика'!G23</f>
        <v>189.99999999890861</v>
      </c>
      <c r="C20" s="43">
        <f>'ВПЗ,Кондитерская фабрика'!D23+'ВПЗ,Кондитерская фабрика'!G23</f>
        <v>78.000000000174623</v>
      </c>
      <c r="D20" s="65">
        <f t="shared" si="0"/>
        <v>111.99999999873398</v>
      </c>
      <c r="E20" s="65">
        <f>СХ!J23+СХ!M23+'ВПЗ,Кондитерская фабрика'!M23</f>
        <v>155.99999999994907</v>
      </c>
      <c r="F20" s="65">
        <f>'ВПЗ,Кондитерская фабрика'!J23+'ВПЗ,Кондитерская фабрика'!M23</f>
        <v>58.000000000174623</v>
      </c>
      <c r="G20" s="65">
        <f t="shared" si="1"/>
        <v>97.999999999774445</v>
      </c>
    </row>
    <row r="21" spans="1:7">
      <c r="A21" s="44">
        <v>10</v>
      </c>
      <c r="B21" s="65">
        <f>СХ!D24+СХ!G24+'ВПЗ,Кондитерская фабрика'!G24</f>
        <v>214.00000000066939</v>
      </c>
      <c r="C21" s="43">
        <f>'ВПЗ,Кондитерская фабрика'!D24+'ВПЗ,Кондитерская фабрика'!G24</f>
        <v>69.999999999854481</v>
      </c>
      <c r="D21" s="65">
        <f t="shared" si="0"/>
        <v>144.00000000081491</v>
      </c>
      <c r="E21" s="65">
        <f>СХ!J24+СХ!M24+'ВПЗ,Кондитерская фабрика'!M24</f>
        <v>186.00000000093132</v>
      </c>
      <c r="F21" s="65">
        <f>'ВПЗ,Кондитерская фабрика'!J24+'ВПЗ,Кондитерская фабрика'!M24</f>
        <v>56.000000000058208</v>
      </c>
      <c r="G21" s="65">
        <f t="shared" si="1"/>
        <v>130.00000000087311</v>
      </c>
    </row>
    <row r="22" spans="1:7">
      <c r="A22" s="44">
        <v>11</v>
      </c>
      <c r="B22" s="65">
        <f>СХ!D25+СХ!G25+'ВПЗ,Кондитерская фабрика'!G25</f>
        <v>208.00000000061118</v>
      </c>
      <c r="C22" s="43">
        <f>'ВПЗ,Кондитерская фабрика'!D25+'ВПЗ,Кондитерская фабрика'!G25</f>
        <v>69.999999999854481</v>
      </c>
      <c r="D22" s="65">
        <f t="shared" si="0"/>
        <v>138.0000000007567</v>
      </c>
      <c r="E22" s="65">
        <f>СХ!J25+СХ!M25+'ВПЗ,Кондитерская фабрика'!M25</f>
        <v>185.99999999874854</v>
      </c>
      <c r="F22" s="65">
        <f>'ВПЗ,Кондитерская фабрика'!J25+'ВПЗ,Кондитерская фабрика'!M25</f>
        <v>63.999999999941792</v>
      </c>
      <c r="G22" s="65">
        <f t="shared" si="1"/>
        <v>121.99999999880674</v>
      </c>
    </row>
    <row r="23" spans="1:7">
      <c r="A23" s="44">
        <v>12</v>
      </c>
      <c r="B23" s="65">
        <f>СХ!D26+СХ!G26+'ВПЗ,Кондитерская фабрика'!G26</f>
        <v>209.99999999883585</v>
      </c>
      <c r="C23" s="43">
        <f>'ВПЗ,Кондитерская фабрика'!D26+'ВПЗ,Кондитерская фабрика'!G26</f>
        <v>74.000000000232831</v>
      </c>
      <c r="D23" s="65">
        <f t="shared" si="0"/>
        <v>135.99999999860302</v>
      </c>
      <c r="E23" s="65">
        <f>СХ!J26+СХ!M26+'ВПЗ,Кондитерская фабрика'!M26</f>
        <v>197.99999999988358</v>
      </c>
      <c r="F23" s="65">
        <f>'ВПЗ,Кондитерская фабрика'!J26+'ВПЗ,Кондитерская фабрика'!M26</f>
        <v>76.000000000058208</v>
      </c>
      <c r="G23" s="65">
        <f t="shared" si="1"/>
        <v>121.99999999982538</v>
      </c>
    </row>
    <row r="24" spans="1:7">
      <c r="A24" s="44">
        <v>13</v>
      </c>
      <c r="B24" s="65">
        <f>СХ!D27+СХ!G27+'ВПЗ,Кондитерская фабрика'!G27</f>
        <v>200.0000000007276</v>
      </c>
      <c r="C24" s="43">
        <f>'ВПЗ,Кондитерская фабрика'!D27+'ВПЗ,Кондитерская фабрика'!G27</f>
        <v>61.999999999970896</v>
      </c>
      <c r="D24" s="65">
        <f t="shared" si="0"/>
        <v>138.0000000007567</v>
      </c>
      <c r="E24" s="65">
        <f>СХ!J27+СХ!M27+'ВПЗ,Кондитерская фабрика'!M27</f>
        <v>174.00000000103319</v>
      </c>
      <c r="F24" s="65">
        <f>'ВПЗ,Кондитерская фабрика'!J27+'ВПЗ,Кондитерская фабрика'!M27</f>
        <v>61.999999999825377</v>
      </c>
      <c r="G24" s="65">
        <f t="shared" si="1"/>
        <v>112.00000000120781</v>
      </c>
    </row>
    <row r="25" spans="1:7">
      <c r="A25" s="44">
        <v>14</v>
      </c>
      <c r="B25" s="65">
        <f>СХ!D28+СХ!G28+'ВПЗ,Кондитерская фабрика'!G28</f>
        <v>307.99999999922875</v>
      </c>
      <c r="C25" s="43">
        <f>'ВПЗ,Кондитерская фабрика'!D28+'ВПЗ,Кондитерская фабрика'!G28</f>
        <v>71.999999999970896</v>
      </c>
      <c r="D25" s="65">
        <f t="shared" si="0"/>
        <v>235.99999999925785</v>
      </c>
      <c r="E25" s="65">
        <f>СХ!J28+СХ!M28+'ВПЗ,Кондитерская фабрика'!M28</f>
        <v>203.99999999972351</v>
      </c>
      <c r="F25" s="65">
        <f>'ВПЗ,Кондитерская фабрика'!J28+'ВПЗ,Кондитерская фабрика'!M28</f>
        <v>58.000000000174623</v>
      </c>
      <c r="G25" s="65">
        <f t="shared" si="1"/>
        <v>145.99999999954889</v>
      </c>
    </row>
    <row r="26" spans="1:7">
      <c r="A26" s="44">
        <v>15</v>
      </c>
      <c r="B26" s="65">
        <f>СХ!D29+СХ!G29+'ВПЗ,Кондитерская фабрика'!G29</f>
        <v>254.00000000125146</v>
      </c>
      <c r="C26" s="43">
        <f>'ВПЗ,Кондитерская фабрика'!D29+'ВПЗ,Кондитерская фабрика'!G29</f>
        <v>44.000000000087311</v>
      </c>
      <c r="D26" s="65">
        <f t="shared" si="0"/>
        <v>210.00000000116415</v>
      </c>
      <c r="E26" s="65">
        <f>СХ!J29+СХ!M29+'ВПЗ,Кондитерская фабрика'!M29</f>
        <v>144.00000000012369</v>
      </c>
      <c r="F26" s="65">
        <f>'ВПЗ,Кондитерская фабрика'!J29+'ВПЗ,Кондитерская фабрика'!M29</f>
        <v>21.999999999825377</v>
      </c>
      <c r="G26" s="65">
        <f t="shared" si="1"/>
        <v>122.00000000029831</v>
      </c>
    </row>
    <row r="27" spans="1:7">
      <c r="A27" s="44">
        <v>16</v>
      </c>
      <c r="B27" s="65">
        <f>СХ!D30+СХ!G30+'ВПЗ,Кондитерская фабрика'!G30</f>
        <v>223.9999999988504</v>
      </c>
      <c r="C27" s="43">
        <f>'ВПЗ,Кондитерская фабрика'!D30+'ВПЗ,Кондитерская фабрика'!G30</f>
        <v>43.999999999796273</v>
      </c>
      <c r="D27" s="65">
        <f t="shared" si="0"/>
        <v>179.99999999905413</v>
      </c>
      <c r="E27" s="65">
        <f>СХ!J30+СХ!M30+'ВПЗ,Кондитерская фабрика'!M30</f>
        <v>143.99999999994179</v>
      </c>
      <c r="F27" s="65">
        <f>'ВПЗ,Кондитерская фабрика'!J30+'ВПЗ,Кондитерская фабрика'!M30</f>
        <v>23.999999999941792</v>
      </c>
      <c r="G27" s="65">
        <f t="shared" si="1"/>
        <v>120</v>
      </c>
    </row>
    <row r="28" spans="1:7">
      <c r="A28" s="44">
        <v>17</v>
      </c>
      <c r="B28" s="65">
        <f>СХ!D31+СХ!G31+'ВПЗ,Кондитерская фабрика'!G31</f>
        <v>184.00000000023283</v>
      </c>
      <c r="C28" s="43">
        <f>'ВПЗ,Кондитерская фабрика'!D31+'ВПЗ,Кондитерская фабрика'!G31</f>
        <v>44.000000000087311</v>
      </c>
      <c r="D28" s="65">
        <f t="shared" si="0"/>
        <v>140.00000000014552</v>
      </c>
      <c r="E28" s="65">
        <f>СХ!J31+СХ!M31+'ВПЗ,Кондитерская фабрика'!M31</f>
        <v>160.0000000005457</v>
      </c>
      <c r="F28" s="65">
        <f>'ВПЗ,Кондитерская фабрика'!J31+'ВПЗ,Кондитерская фабрика'!M31</f>
        <v>24.000000000232831</v>
      </c>
      <c r="G28" s="65">
        <f t="shared" si="1"/>
        <v>136.00000000031287</v>
      </c>
    </row>
    <row r="29" spans="1:7">
      <c r="A29" s="44">
        <v>18</v>
      </c>
      <c r="B29" s="65">
        <f>СХ!D32+СХ!G32+'ВПЗ,Кондитерская фабрика'!G32</f>
        <v>170.00000000029104</v>
      </c>
      <c r="C29" s="43">
        <f>'ВПЗ,Кондитерская фабрика'!D32+'ВПЗ,Кондитерская фабрика'!G32</f>
        <v>52.000000000116415</v>
      </c>
      <c r="D29" s="65">
        <f t="shared" si="0"/>
        <v>118.00000000017462</v>
      </c>
      <c r="E29" s="65">
        <f>СХ!J32+СХ!M32+'ВПЗ,Кондитерская фабрика'!M32</f>
        <v>151.99999999858846</v>
      </c>
      <c r="F29" s="65">
        <f>'ВПЗ,Кондитерская фабрика'!J32+'ВПЗ,Кондитерская фабрика'!M32</f>
        <v>31.999999999825377</v>
      </c>
      <c r="G29" s="65">
        <f t="shared" si="1"/>
        <v>119.99999999876309</v>
      </c>
    </row>
    <row r="30" spans="1:7">
      <c r="A30" s="44">
        <v>19</v>
      </c>
      <c r="B30" s="65">
        <f>СХ!D33+СХ!G33+'ВПЗ,Кондитерская фабрика'!G33</f>
        <v>158.00000000046566</v>
      </c>
      <c r="C30" s="43">
        <f>'ВПЗ,Кондитерская фабрика'!D33+'ВПЗ,Кондитерская фабрика'!G33</f>
        <v>43.999999999796273</v>
      </c>
      <c r="D30" s="65">
        <f t="shared" si="0"/>
        <v>114.00000000066939</v>
      </c>
      <c r="E30" s="65">
        <f>СХ!J33+СХ!M33+'ВПЗ,Кондитерская фабрика'!M33</f>
        <v>143.99999999997817</v>
      </c>
      <c r="F30" s="65">
        <f>'ВПЗ,Кондитерская фабрика'!J33+'ВПЗ,Кондитерская фабрика'!M33</f>
        <v>23.999999999941792</v>
      </c>
      <c r="G30" s="65">
        <f t="shared" si="1"/>
        <v>120.00000000003638</v>
      </c>
    </row>
    <row r="31" spans="1:7">
      <c r="A31" s="44">
        <v>20</v>
      </c>
      <c r="B31" s="65">
        <f>СХ!D34+СХ!G34+'ВПЗ,Кондитерская фабрика'!G34</f>
        <v>155.99999999903957</v>
      </c>
      <c r="C31" s="43">
        <f>'ВПЗ,Кондитерская фабрика'!D34+'ВПЗ,Кондитерская фабрика'!G34</f>
        <v>41.999999999970896</v>
      </c>
      <c r="D31" s="65">
        <f t="shared" si="0"/>
        <v>113.99999999906868</v>
      </c>
      <c r="E31" s="65">
        <f>СХ!J34+СХ!M34+'ВПЗ,Кондитерская фабрика'!M34</f>
        <v>146.00000000129512</v>
      </c>
      <c r="F31" s="65">
        <f>'ВПЗ,Кондитерская фабрика'!J34+'ВПЗ,Кондитерская фабрика'!M34</f>
        <v>22.000000000116415</v>
      </c>
      <c r="G31" s="65">
        <f t="shared" si="1"/>
        <v>124.00000000117871</v>
      </c>
    </row>
    <row r="32" spans="1:7">
      <c r="A32" s="44">
        <v>21</v>
      </c>
      <c r="B32" s="65">
        <f>СХ!D35+СХ!G35+'ВПЗ,Кондитерская фабрика'!G35</f>
        <v>142.00000000011642</v>
      </c>
      <c r="C32" s="43">
        <f>'ВПЗ,Кондитерская фабрика'!D35+'ВПЗ,Кондитерская фабрика'!G35</f>
        <v>38.000000000320142</v>
      </c>
      <c r="D32" s="65">
        <f t="shared" si="0"/>
        <v>103.99999999979627</v>
      </c>
      <c r="E32" s="65">
        <f>СХ!J35+СХ!M35+'ВПЗ,Кондитерская фабрика'!M35</f>
        <v>125.99999999860302</v>
      </c>
      <c r="F32" s="65">
        <f>'ВПЗ,Кондитерская фабрика'!J35+'ВПЗ,Кондитерская фабрика'!M35</f>
        <v>13.999999999941792</v>
      </c>
      <c r="G32" s="65">
        <f t="shared" si="1"/>
        <v>111.99999999866122</v>
      </c>
    </row>
    <row r="33" spans="1:7">
      <c r="A33" s="44">
        <v>22</v>
      </c>
      <c r="B33" s="65">
        <f>СХ!D36+СХ!G36+'ВПЗ,Кондитерская фабрика'!G36</f>
        <v>154.00000000081491</v>
      </c>
      <c r="C33" s="43">
        <f>'ВПЗ,Кондитерская фабрика'!D36+'ВПЗ,Кондитерская фабрика'!G36</f>
        <v>39.999999999854481</v>
      </c>
      <c r="D33" s="65">
        <f t="shared" si="0"/>
        <v>114.00000000096043</v>
      </c>
      <c r="E33" s="65">
        <f>СХ!J36+СХ!M36+'ВПЗ,Кондитерская фабрика'!M36</f>
        <v>140.00000000109139</v>
      </c>
      <c r="F33" s="65">
        <f>'ВПЗ,Кондитерская фабрика'!J36+'ВПЗ,Кондитерская фабрика'!M36</f>
        <v>13.999999999941792</v>
      </c>
      <c r="G33" s="65">
        <f t="shared" si="1"/>
        <v>126.0000000011496</v>
      </c>
    </row>
    <row r="34" spans="1:7">
      <c r="A34" s="44">
        <v>23</v>
      </c>
      <c r="B34" s="65">
        <f>СХ!D37+СХ!G37+'ВПЗ,Кондитерская фабрика'!G37</f>
        <v>183.99999999928696</v>
      </c>
      <c r="C34" s="43">
        <f>'ВПЗ,Кондитерская фабрика'!D37+'ВПЗ,Кондитерская фабрика'!G37</f>
        <v>38.000000000029104</v>
      </c>
      <c r="D34" s="65">
        <f t="shared" si="0"/>
        <v>145.99999999925785</v>
      </c>
      <c r="E34" s="65">
        <f>СХ!J37+СХ!M37+'ВПЗ,Кондитерская фабрика'!M37</f>
        <v>179.99999999934516</v>
      </c>
      <c r="F34" s="65">
        <f>'ВПЗ,Кондитерская фабрика'!J37+'ВПЗ,Кондитерская фабрика'!M37</f>
        <v>14.000000000232831</v>
      </c>
      <c r="G34" s="65">
        <f t="shared" si="1"/>
        <v>165.99999999911233</v>
      </c>
    </row>
    <row r="35" spans="1:7">
      <c r="A35" s="44">
        <v>24</v>
      </c>
      <c r="B35" s="65">
        <f>СХ!D38+СХ!G38+'ВПЗ,Кондитерская фабрика'!G38</f>
        <v>175.99999999983993</v>
      </c>
      <c r="C35" s="43">
        <f>'ВПЗ,Кондитерская фабрика'!D38+'ВПЗ,Кондитерская фабрика'!G38</f>
        <v>25.999999999912689</v>
      </c>
      <c r="D35" s="65">
        <f t="shared" si="0"/>
        <v>149.99999999992724</v>
      </c>
      <c r="E35" s="65">
        <f>СХ!J38+СХ!M38+'ВПЗ,Кондитерская фабрика'!M38</f>
        <v>168.00000000042928</v>
      </c>
      <c r="F35" s="65">
        <f>'ВПЗ,Кондитерская фабрика'!J38+'ВПЗ,Кондитерская фабрика'!M38</f>
        <v>11.999999999970896</v>
      </c>
      <c r="G35" s="65">
        <f t="shared" si="1"/>
        <v>156.00000000045839</v>
      </c>
    </row>
    <row r="36" spans="1:7">
      <c r="A36" s="43" t="s">
        <v>9</v>
      </c>
      <c r="B36" s="65">
        <f t="shared" ref="B36:G36" si="2">SUM(B12:B35)</f>
        <v>4390.0000000002183</v>
      </c>
      <c r="C36" s="65">
        <f t="shared" si="2"/>
        <v>1114.0000000000873</v>
      </c>
      <c r="D36" s="65">
        <f t="shared" si="2"/>
        <v>3276.000000000131</v>
      </c>
      <c r="E36" s="65">
        <f t="shared" si="2"/>
        <v>3937.9999999999563</v>
      </c>
      <c r="F36" s="65">
        <f t="shared" si="2"/>
        <v>816.00000000005821</v>
      </c>
      <c r="G36" s="65">
        <f t="shared" si="2"/>
        <v>3121.9999999998981</v>
      </c>
    </row>
    <row r="37" spans="1:7" ht="18.75" customHeight="1">
      <c r="A37" s="154" t="s">
        <v>64</v>
      </c>
      <c r="B37" s="154"/>
      <c r="C37" s="154"/>
      <c r="D37" s="154"/>
      <c r="E37" s="154"/>
      <c r="F37" s="154"/>
      <c r="G37" s="154"/>
    </row>
    <row r="38" spans="1:7" ht="27" customHeight="1">
      <c r="A38" s="155"/>
      <c r="B38" s="155"/>
      <c r="C38" s="155"/>
      <c r="D38" s="155"/>
      <c r="E38" s="155"/>
      <c r="F38" s="155"/>
      <c r="G38" s="155"/>
    </row>
    <row r="39" spans="1:7" ht="61.5" customHeight="1">
      <c r="A39" s="23" t="s">
        <v>49</v>
      </c>
      <c r="E39" s="23" t="s">
        <v>40</v>
      </c>
    </row>
  </sheetData>
  <mergeCells count="5">
    <mergeCell ref="A7:A10"/>
    <mergeCell ref="B7:G7"/>
    <mergeCell ref="B8:D9"/>
    <mergeCell ref="E8:G9"/>
    <mergeCell ref="A37:G38"/>
  </mergeCells>
  <pageMargins left="0.31496062992125984" right="0.11811023622047245" top="0.35433070866141736" bottom="0.35433070866141736" header="0.11811023622047245" footer="0.11811023622047245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opLeftCell="A16" workbookViewId="0">
      <selection activeCell="K2" sqref="K2"/>
    </sheetView>
  </sheetViews>
  <sheetFormatPr defaultRowHeight="15"/>
  <cols>
    <col min="1" max="1" width="6.42578125" style="23" customWidth="1"/>
    <col min="2" max="2" width="11.85546875" style="23" customWidth="1"/>
    <col min="3" max="3" width="9.140625" style="23"/>
    <col min="4" max="4" width="13.28515625" style="23" customWidth="1"/>
    <col min="5" max="5" width="11.28515625" style="23" customWidth="1"/>
    <col min="6" max="6" width="9.140625" style="23"/>
    <col min="7" max="7" width="13.7109375" style="23" customWidth="1"/>
    <col min="8" max="8" width="11.28515625" style="23" customWidth="1"/>
    <col min="9" max="9" width="9.140625" style="23"/>
    <col min="10" max="10" width="12.85546875" style="23" customWidth="1"/>
    <col min="11" max="11" width="11" style="23" customWidth="1"/>
    <col min="12" max="12" width="9.140625" style="23"/>
    <col min="13" max="13" width="12.85546875" style="23" customWidth="1"/>
    <col min="14" max="16384" width="9.140625" style="23"/>
  </cols>
  <sheetData>
    <row r="1" spans="1:13" s="39" customFormat="1" ht="15.75">
      <c r="A1" s="1" t="s">
        <v>45</v>
      </c>
      <c r="B1" s="23"/>
      <c r="C1" s="23"/>
      <c r="H1" s="13"/>
      <c r="J1" s="13" t="s">
        <v>32</v>
      </c>
      <c r="K1" s="13"/>
    </row>
    <row r="2" spans="1:13" s="39" customFormat="1" ht="11.25" customHeight="1">
      <c r="A2" s="2" t="s">
        <v>0</v>
      </c>
      <c r="B2" s="23"/>
      <c r="C2" s="23"/>
      <c r="J2" s="37" t="s">
        <v>12</v>
      </c>
    </row>
    <row r="3" spans="1:13" s="39" customFormat="1" ht="15.75">
      <c r="A3" s="1" t="s">
        <v>63</v>
      </c>
      <c r="B3" s="23"/>
      <c r="C3" s="23"/>
    </row>
    <row r="4" spans="1:13" s="39" customFormat="1">
      <c r="G4" s="40" t="s">
        <v>26</v>
      </c>
      <c r="K4" s="41"/>
    </row>
    <row r="5" spans="1:13" s="39" customFormat="1" ht="7.5" customHeight="1"/>
    <row r="6" spans="1:13" s="39" customFormat="1">
      <c r="G6" s="42" t="s">
        <v>2</v>
      </c>
    </row>
    <row r="7" spans="1:13" s="39" customFormat="1">
      <c r="G7" s="42" t="s">
        <v>43</v>
      </c>
    </row>
    <row r="8" spans="1:13" s="39" customFormat="1" ht="10.5" customHeight="1">
      <c r="I8" s="42"/>
    </row>
    <row r="9" spans="1:13" s="39" customFormat="1" ht="15.75" customHeight="1">
      <c r="A9" s="133" t="s">
        <v>5</v>
      </c>
      <c r="B9" s="145" t="s">
        <v>3</v>
      </c>
      <c r="C9" s="146"/>
      <c r="D9" s="146"/>
      <c r="E9" s="146"/>
      <c r="F9" s="146"/>
      <c r="G9" s="147"/>
      <c r="H9" s="145" t="s">
        <v>8</v>
      </c>
      <c r="I9" s="146"/>
      <c r="J9" s="146"/>
      <c r="K9" s="146"/>
      <c r="L9" s="146"/>
      <c r="M9" s="147"/>
    </row>
    <row r="10" spans="1:13" s="39" customFormat="1" ht="31.5" customHeight="1">
      <c r="A10" s="134"/>
      <c r="B10" s="156" t="s">
        <v>36</v>
      </c>
      <c r="C10" s="157"/>
      <c r="D10" s="158"/>
      <c r="E10" s="159" t="s">
        <v>37</v>
      </c>
      <c r="F10" s="157"/>
      <c r="G10" s="158"/>
      <c r="H10" s="159" t="s">
        <v>36</v>
      </c>
      <c r="I10" s="157"/>
      <c r="J10" s="158"/>
      <c r="K10" s="159" t="s">
        <v>37</v>
      </c>
      <c r="L10" s="157"/>
      <c r="M10" s="158"/>
    </row>
    <row r="11" spans="1:13" s="39" customFormat="1" ht="15.75" customHeight="1">
      <c r="A11" s="134"/>
      <c r="B11" s="130" t="s">
        <v>22</v>
      </c>
      <c r="C11" s="131"/>
      <c r="D11" s="132"/>
      <c r="E11" s="130" t="s">
        <v>22</v>
      </c>
      <c r="F11" s="131"/>
      <c r="G11" s="132"/>
      <c r="H11" s="130" t="s">
        <v>22</v>
      </c>
      <c r="I11" s="131"/>
      <c r="J11" s="132"/>
      <c r="K11" s="130" t="s">
        <v>22</v>
      </c>
      <c r="L11" s="131"/>
      <c r="M11" s="132"/>
    </row>
    <row r="12" spans="1:13" s="39" customFormat="1" ht="45">
      <c r="A12" s="135"/>
      <c r="B12" s="30" t="s">
        <v>7</v>
      </c>
      <c r="C12" s="35" t="s">
        <v>6</v>
      </c>
      <c r="D12" s="30" t="s">
        <v>10</v>
      </c>
      <c r="E12" s="30" t="s">
        <v>7</v>
      </c>
      <c r="F12" s="35" t="s">
        <v>6</v>
      </c>
      <c r="G12" s="30" t="s">
        <v>10</v>
      </c>
      <c r="H12" s="30" t="s">
        <v>7</v>
      </c>
      <c r="I12" s="35" t="s">
        <v>6</v>
      </c>
      <c r="J12" s="30" t="s">
        <v>10</v>
      </c>
      <c r="K12" s="30" t="s">
        <v>7</v>
      </c>
      <c r="L12" s="35" t="s">
        <v>6</v>
      </c>
      <c r="M12" s="30" t="s">
        <v>10</v>
      </c>
    </row>
    <row r="13" spans="1:13" s="39" customFormat="1">
      <c r="A13" s="30">
        <v>1</v>
      </c>
      <c r="B13" s="28">
        <v>2</v>
      </c>
      <c r="C13" s="30">
        <v>3</v>
      </c>
      <c r="D13" s="28">
        <v>4</v>
      </c>
      <c r="E13" s="30">
        <v>5</v>
      </c>
      <c r="F13" s="28">
        <v>6</v>
      </c>
      <c r="G13" s="30">
        <v>7</v>
      </c>
      <c r="H13" s="28">
        <v>8</v>
      </c>
      <c r="I13" s="30">
        <v>9</v>
      </c>
      <c r="J13" s="28">
        <v>10</v>
      </c>
      <c r="K13" s="30">
        <v>11</v>
      </c>
      <c r="L13" s="28">
        <v>12</v>
      </c>
      <c r="M13" s="30">
        <v>13</v>
      </c>
    </row>
    <row r="14" spans="1:13" s="37" customFormat="1">
      <c r="A14" s="30">
        <v>0</v>
      </c>
      <c r="B14" s="54">
        <v>9994.7199999999993</v>
      </c>
      <c r="C14" s="54"/>
      <c r="D14" s="54"/>
      <c r="E14" s="54">
        <v>57558.67</v>
      </c>
      <c r="F14" s="54"/>
      <c r="G14" s="54"/>
      <c r="H14" s="54">
        <v>6747.77</v>
      </c>
      <c r="I14" s="54"/>
      <c r="J14" s="54"/>
      <c r="K14" s="54">
        <v>62191.25</v>
      </c>
      <c r="L14" s="55"/>
      <c r="M14" s="56"/>
    </row>
    <row r="15" spans="1:13" s="37" customFormat="1">
      <c r="A15" s="28">
        <v>1</v>
      </c>
      <c r="B15" s="57">
        <v>9994.7800000000007</v>
      </c>
      <c r="C15" s="58">
        <f t="shared" ref="C15:C37" si="0">B15-B14</f>
        <v>6.0000000001309672E-2</v>
      </c>
      <c r="D15" s="59">
        <f>C15*200</f>
        <v>12.000000000261934</v>
      </c>
      <c r="E15" s="57">
        <v>57559.24</v>
      </c>
      <c r="F15" s="57">
        <f t="shared" ref="F15:F37" si="1">E15-E14</f>
        <v>0.56999999999970896</v>
      </c>
      <c r="G15" s="59">
        <f>F15*200</f>
        <v>113.99999999994179</v>
      </c>
      <c r="H15" s="57">
        <v>6747.82</v>
      </c>
      <c r="I15" s="57">
        <f t="shared" ref="I15:I37" si="2">H15-H14</f>
        <v>4.9999999999272404E-2</v>
      </c>
      <c r="J15" s="59">
        <f>I15*200</f>
        <v>9.9999999998544808</v>
      </c>
      <c r="K15" s="54">
        <v>62191.85</v>
      </c>
      <c r="L15" s="55">
        <f t="shared" ref="L15:L37" si="3">K15-K14</f>
        <v>0.59999999999854481</v>
      </c>
      <c r="M15" s="59">
        <f>L15*200</f>
        <v>119.99999999970896</v>
      </c>
    </row>
    <row r="16" spans="1:13" s="37" customFormat="1">
      <c r="A16" s="30">
        <v>2</v>
      </c>
      <c r="B16" s="57">
        <v>9994.86</v>
      </c>
      <c r="C16" s="58">
        <f t="shared" si="0"/>
        <v>7.999999999992724E-2</v>
      </c>
      <c r="D16" s="59">
        <f t="shared" ref="D16:D38" si="4">C16*200</f>
        <v>15.999999999985448</v>
      </c>
      <c r="E16" s="57">
        <v>57559.89</v>
      </c>
      <c r="F16" s="57">
        <f t="shared" si="1"/>
        <v>0.65000000000145519</v>
      </c>
      <c r="G16" s="59">
        <f t="shared" ref="G16:G38" si="5">F16*200</f>
        <v>130.00000000029104</v>
      </c>
      <c r="H16" s="57">
        <v>6747.88</v>
      </c>
      <c r="I16" s="57">
        <f t="shared" si="2"/>
        <v>6.0000000000400178E-2</v>
      </c>
      <c r="J16" s="59">
        <f t="shared" ref="J16:J38" si="6">I16*200</f>
        <v>12.000000000080036</v>
      </c>
      <c r="K16" s="54">
        <v>62192.59</v>
      </c>
      <c r="L16" s="55">
        <f t="shared" si="3"/>
        <v>0.73999999999796273</v>
      </c>
      <c r="M16" s="59">
        <f t="shared" ref="M16:M38" si="7">L16*200</f>
        <v>147.99999999959255</v>
      </c>
    </row>
    <row r="17" spans="1:13" s="37" customFormat="1">
      <c r="A17" s="28">
        <v>3</v>
      </c>
      <c r="B17" s="57">
        <v>9994.92</v>
      </c>
      <c r="C17" s="58">
        <f t="shared" si="0"/>
        <v>5.9999999999490683E-2</v>
      </c>
      <c r="D17" s="59">
        <f t="shared" si="4"/>
        <v>11.999999999898137</v>
      </c>
      <c r="E17" s="57">
        <v>57560.49</v>
      </c>
      <c r="F17" s="57">
        <f t="shared" si="1"/>
        <v>0.59999999999854481</v>
      </c>
      <c r="G17" s="59">
        <f t="shared" si="5"/>
        <v>119.99999999970896</v>
      </c>
      <c r="H17" s="57">
        <v>6747.93</v>
      </c>
      <c r="I17" s="57">
        <f t="shared" si="2"/>
        <v>5.0000000000181899E-2</v>
      </c>
      <c r="J17" s="59">
        <f t="shared" si="6"/>
        <v>10.00000000003638</v>
      </c>
      <c r="K17" s="54">
        <v>62193.31</v>
      </c>
      <c r="L17" s="55">
        <f t="shared" si="3"/>
        <v>0.72000000000116415</v>
      </c>
      <c r="M17" s="59">
        <f t="shared" si="7"/>
        <v>144.00000000023283</v>
      </c>
    </row>
    <row r="18" spans="1:13" s="37" customFormat="1">
      <c r="A18" s="30">
        <v>4</v>
      </c>
      <c r="B18" s="57">
        <v>9994.98</v>
      </c>
      <c r="C18" s="58">
        <f t="shared" si="0"/>
        <v>5.9999999999490683E-2</v>
      </c>
      <c r="D18" s="59">
        <f t="shared" si="4"/>
        <v>11.999999999898137</v>
      </c>
      <c r="E18" s="57">
        <v>57561.16</v>
      </c>
      <c r="F18" s="57">
        <f t="shared" si="1"/>
        <v>0.67000000000552973</v>
      </c>
      <c r="G18" s="59">
        <f t="shared" si="5"/>
        <v>134.00000000110595</v>
      </c>
      <c r="H18" s="57">
        <v>6747.98</v>
      </c>
      <c r="I18" s="57">
        <f t="shared" si="2"/>
        <v>4.9999999999272404E-2</v>
      </c>
      <c r="J18" s="59">
        <f t="shared" si="6"/>
        <v>9.9999999998544808</v>
      </c>
      <c r="K18" s="54">
        <v>62194.1</v>
      </c>
      <c r="L18" s="55">
        <f t="shared" si="3"/>
        <v>0.79000000000087311</v>
      </c>
      <c r="M18" s="59">
        <f t="shared" si="7"/>
        <v>158.00000000017462</v>
      </c>
    </row>
    <row r="19" spans="1:13" s="37" customFormat="1">
      <c r="A19" s="28">
        <v>5</v>
      </c>
      <c r="B19" s="57">
        <v>9995.0300000000007</v>
      </c>
      <c r="C19" s="58">
        <f t="shared" si="0"/>
        <v>5.0000000001091394E-2</v>
      </c>
      <c r="D19" s="59">
        <f t="shared" si="4"/>
        <v>10.000000000218279</v>
      </c>
      <c r="E19" s="57">
        <v>57561.69</v>
      </c>
      <c r="F19" s="57">
        <f t="shared" si="1"/>
        <v>0.52999999999883585</v>
      </c>
      <c r="G19" s="59">
        <f t="shared" si="5"/>
        <v>105.99999999976717</v>
      </c>
      <c r="H19" s="57">
        <v>6748.02</v>
      </c>
      <c r="I19" s="57">
        <f t="shared" si="2"/>
        <v>4.0000000000873115E-2</v>
      </c>
      <c r="J19" s="59">
        <f t="shared" si="6"/>
        <v>8.000000000174623</v>
      </c>
      <c r="K19" s="54">
        <v>62194.7</v>
      </c>
      <c r="L19" s="55">
        <f t="shared" si="3"/>
        <v>0.59999999999854481</v>
      </c>
      <c r="M19" s="59">
        <f t="shared" si="7"/>
        <v>119.99999999970896</v>
      </c>
    </row>
    <row r="20" spans="1:13" s="37" customFormat="1">
      <c r="A20" s="30">
        <v>6</v>
      </c>
      <c r="B20" s="57">
        <v>9995.08</v>
      </c>
      <c r="C20" s="58">
        <f t="shared" si="0"/>
        <v>4.9999999999272404E-2</v>
      </c>
      <c r="D20" s="59">
        <f t="shared" si="4"/>
        <v>9.9999999998544808</v>
      </c>
      <c r="E20" s="57">
        <v>57562.19</v>
      </c>
      <c r="F20" s="57">
        <f t="shared" si="1"/>
        <v>0.5</v>
      </c>
      <c r="G20" s="59">
        <f t="shared" si="5"/>
        <v>100</v>
      </c>
      <c r="H20" s="57">
        <v>6748.06</v>
      </c>
      <c r="I20" s="57">
        <f t="shared" si="2"/>
        <v>3.999999999996362E-2</v>
      </c>
      <c r="J20" s="59">
        <f t="shared" si="6"/>
        <v>7.999999999992724</v>
      </c>
      <c r="K20" s="54">
        <v>62195.24</v>
      </c>
      <c r="L20" s="55">
        <f t="shared" si="3"/>
        <v>0.54000000000087311</v>
      </c>
      <c r="M20" s="59">
        <f t="shared" si="7"/>
        <v>108.00000000017462</v>
      </c>
    </row>
    <row r="21" spans="1:13" s="37" customFormat="1">
      <c r="A21" s="28">
        <v>7</v>
      </c>
      <c r="B21" s="57">
        <v>9995.15</v>
      </c>
      <c r="C21" s="58">
        <f t="shared" si="0"/>
        <v>6.9999999999708962E-2</v>
      </c>
      <c r="D21" s="59">
        <f t="shared" si="4"/>
        <v>13.999999999941792</v>
      </c>
      <c r="E21" s="57">
        <v>57562.73</v>
      </c>
      <c r="F21" s="57">
        <f t="shared" si="1"/>
        <v>0.54000000000087311</v>
      </c>
      <c r="G21" s="59">
        <f t="shared" si="5"/>
        <v>108.00000000017462</v>
      </c>
      <c r="H21" s="57">
        <v>6748.12</v>
      </c>
      <c r="I21" s="57">
        <f t="shared" si="2"/>
        <v>5.9999999999490683E-2</v>
      </c>
      <c r="J21" s="59">
        <f t="shared" si="6"/>
        <v>11.999999999898137</v>
      </c>
      <c r="K21" s="54">
        <v>62195.88</v>
      </c>
      <c r="L21" s="55">
        <f t="shared" si="3"/>
        <v>0.63999999999941792</v>
      </c>
      <c r="M21" s="59">
        <f t="shared" si="7"/>
        <v>127.99999999988358</v>
      </c>
    </row>
    <row r="22" spans="1:13" s="37" customFormat="1">
      <c r="A22" s="30">
        <v>8</v>
      </c>
      <c r="B22" s="57">
        <v>9995.26</v>
      </c>
      <c r="C22" s="58">
        <f t="shared" si="0"/>
        <v>0.11000000000058208</v>
      </c>
      <c r="D22" s="59">
        <f t="shared" si="4"/>
        <v>22.000000000116415</v>
      </c>
      <c r="E22" s="57">
        <v>57563.37</v>
      </c>
      <c r="F22" s="57">
        <f t="shared" si="1"/>
        <v>0.63999999999941792</v>
      </c>
      <c r="G22" s="59">
        <f t="shared" si="5"/>
        <v>127.99999999988358</v>
      </c>
      <c r="H22" s="57">
        <v>6748.21</v>
      </c>
      <c r="I22" s="57">
        <f t="shared" si="2"/>
        <v>9.0000000000145519E-2</v>
      </c>
      <c r="J22" s="59">
        <f t="shared" si="6"/>
        <v>18.000000000029104</v>
      </c>
      <c r="K22" s="54">
        <v>62196.57</v>
      </c>
      <c r="L22" s="55">
        <f t="shared" si="3"/>
        <v>0.69000000000232831</v>
      </c>
      <c r="M22" s="59">
        <f t="shared" si="7"/>
        <v>138.00000000046566</v>
      </c>
    </row>
    <row r="23" spans="1:13" s="37" customFormat="1">
      <c r="A23" s="28">
        <v>9</v>
      </c>
      <c r="B23" s="57">
        <v>9995.4599999999991</v>
      </c>
      <c r="C23" s="58">
        <f t="shared" si="0"/>
        <v>0.19999999999890861</v>
      </c>
      <c r="D23" s="59">
        <f t="shared" si="4"/>
        <v>39.999999999781721</v>
      </c>
      <c r="E23" s="57">
        <v>57563.88</v>
      </c>
      <c r="F23" s="57">
        <f t="shared" si="1"/>
        <v>0.50999999999476131</v>
      </c>
      <c r="G23" s="59">
        <f t="shared" si="5"/>
        <v>101.99999999895226</v>
      </c>
      <c r="H23" s="57">
        <v>6748.35</v>
      </c>
      <c r="I23" s="57">
        <f t="shared" si="2"/>
        <v>0.14000000000032742</v>
      </c>
      <c r="J23" s="59">
        <f t="shared" si="6"/>
        <v>28.000000000065484</v>
      </c>
      <c r="K23" s="54">
        <v>62197.03</v>
      </c>
      <c r="L23" s="55">
        <f t="shared" si="3"/>
        <v>0.45999999999912689</v>
      </c>
      <c r="M23" s="59">
        <f t="shared" si="7"/>
        <v>91.999999999825377</v>
      </c>
    </row>
    <row r="24" spans="1:13" s="37" customFormat="1">
      <c r="A24" s="30">
        <v>10</v>
      </c>
      <c r="B24" s="57">
        <v>9995.66</v>
      </c>
      <c r="C24" s="58">
        <f t="shared" si="0"/>
        <v>0.2000000000007276</v>
      </c>
      <c r="D24" s="59">
        <f t="shared" si="4"/>
        <v>40.000000000145519</v>
      </c>
      <c r="E24" s="57">
        <v>57564.54</v>
      </c>
      <c r="F24" s="57">
        <f t="shared" si="1"/>
        <v>0.66000000000349246</v>
      </c>
      <c r="G24" s="59">
        <f t="shared" si="5"/>
        <v>132.00000000069849</v>
      </c>
      <c r="H24" s="57">
        <v>6748.49</v>
      </c>
      <c r="I24" s="57">
        <f t="shared" si="2"/>
        <v>0.13999999999941792</v>
      </c>
      <c r="J24" s="59">
        <f t="shared" si="6"/>
        <v>27.999999999883585</v>
      </c>
      <c r="K24" s="54">
        <v>62197.66</v>
      </c>
      <c r="L24" s="55">
        <f t="shared" si="3"/>
        <v>0.63000000000465661</v>
      </c>
      <c r="M24" s="59">
        <f t="shared" si="7"/>
        <v>126.00000000093132</v>
      </c>
    </row>
    <row r="25" spans="1:13" s="37" customFormat="1">
      <c r="A25" s="28">
        <v>11</v>
      </c>
      <c r="B25" s="57">
        <v>9995.86</v>
      </c>
      <c r="C25" s="58">
        <f t="shared" si="0"/>
        <v>0.2000000000007276</v>
      </c>
      <c r="D25" s="59">
        <f t="shared" si="4"/>
        <v>40.000000000145519</v>
      </c>
      <c r="E25" s="57">
        <v>57565.16</v>
      </c>
      <c r="F25" s="57">
        <f t="shared" si="1"/>
        <v>0.62000000000261934</v>
      </c>
      <c r="G25" s="59">
        <f t="shared" si="5"/>
        <v>124.00000000052387</v>
      </c>
      <c r="H25" s="57">
        <v>6748.65</v>
      </c>
      <c r="I25" s="57">
        <f t="shared" si="2"/>
        <v>0.15999999999985448</v>
      </c>
      <c r="J25" s="59">
        <f t="shared" si="6"/>
        <v>31.999999999970896</v>
      </c>
      <c r="K25" s="54">
        <v>62198.239999999998</v>
      </c>
      <c r="L25" s="55">
        <f t="shared" si="3"/>
        <v>0.57999999999447027</v>
      </c>
      <c r="M25" s="59">
        <f t="shared" si="7"/>
        <v>115.99999999889405</v>
      </c>
    </row>
    <row r="26" spans="1:13" s="37" customFormat="1">
      <c r="A26" s="30">
        <v>12</v>
      </c>
      <c r="B26" s="57">
        <v>9996.11</v>
      </c>
      <c r="C26" s="58">
        <f t="shared" si="0"/>
        <v>0.25</v>
      </c>
      <c r="D26" s="59">
        <f t="shared" si="4"/>
        <v>50</v>
      </c>
      <c r="E26" s="57">
        <v>57565.7</v>
      </c>
      <c r="F26" s="57">
        <f t="shared" si="1"/>
        <v>0.53999999999359716</v>
      </c>
      <c r="G26" s="59">
        <f t="shared" si="5"/>
        <v>107.99999999871943</v>
      </c>
      <c r="H26" s="57">
        <v>6748.83</v>
      </c>
      <c r="I26" s="57">
        <f t="shared" si="2"/>
        <v>0.18000000000029104</v>
      </c>
      <c r="J26" s="59">
        <f t="shared" si="6"/>
        <v>36.000000000058208</v>
      </c>
      <c r="K26" s="54">
        <v>62198.77</v>
      </c>
      <c r="L26" s="55">
        <f t="shared" si="3"/>
        <v>0.52999999999883585</v>
      </c>
      <c r="M26" s="59">
        <f t="shared" si="7"/>
        <v>105.99999999976717</v>
      </c>
    </row>
    <row r="27" spans="1:13" s="37" customFormat="1">
      <c r="A27" s="28">
        <v>13</v>
      </c>
      <c r="B27" s="57">
        <v>9996.23</v>
      </c>
      <c r="C27" s="58">
        <f t="shared" si="0"/>
        <v>0.11999999999898137</v>
      </c>
      <c r="D27" s="59">
        <f t="shared" si="4"/>
        <v>23.999999999796273</v>
      </c>
      <c r="E27" s="57">
        <v>57566.33</v>
      </c>
      <c r="F27" s="57">
        <f t="shared" si="1"/>
        <v>0.63000000000465661</v>
      </c>
      <c r="G27" s="59">
        <f t="shared" si="5"/>
        <v>126.00000000093132</v>
      </c>
      <c r="H27" s="57">
        <v>6748.91</v>
      </c>
      <c r="I27" s="57">
        <f t="shared" si="2"/>
        <v>7.999999999992724E-2</v>
      </c>
      <c r="J27" s="59">
        <f t="shared" si="6"/>
        <v>15.999999999985448</v>
      </c>
      <c r="K27" s="54">
        <v>62199.3</v>
      </c>
      <c r="L27" s="55">
        <f t="shared" si="3"/>
        <v>0.5300000000061118</v>
      </c>
      <c r="M27" s="59">
        <f t="shared" si="7"/>
        <v>106.00000000122236</v>
      </c>
    </row>
    <row r="28" spans="1:13" s="37" customFormat="1">
      <c r="A28" s="30">
        <v>14</v>
      </c>
      <c r="B28" s="57">
        <v>9996.42</v>
      </c>
      <c r="C28" s="58">
        <f t="shared" si="0"/>
        <v>0.19000000000050932</v>
      </c>
      <c r="D28" s="59">
        <f t="shared" si="4"/>
        <v>38.000000000101863</v>
      </c>
      <c r="E28" s="57">
        <v>57567.45</v>
      </c>
      <c r="F28" s="57">
        <f t="shared" si="1"/>
        <v>1.1199999999953434</v>
      </c>
      <c r="G28" s="59">
        <f t="shared" si="5"/>
        <v>223.99999999906868</v>
      </c>
      <c r="H28" s="57">
        <v>6749.01</v>
      </c>
      <c r="I28" s="57">
        <f t="shared" si="2"/>
        <v>0.1000000000003638</v>
      </c>
      <c r="J28" s="59">
        <f t="shared" si="6"/>
        <v>20.00000000007276</v>
      </c>
      <c r="K28" s="85">
        <v>62200</v>
      </c>
      <c r="L28" s="55">
        <f t="shared" si="3"/>
        <v>0.69999999999708962</v>
      </c>
      <c r="M28" s="59">
        <f t="shared" si="7"/>
        <v>139.99999999941792</v>
      </c>
    </row>
    <row r="29" spans="1:13" s="37" customFormat="1">
      <c r="A29" s="28">
        <v>15</v>
      </c>
      <c r="B29" s="57">
        <v>9996.6200000000008</v>
      </c>
      <c r="C29" s="58">
        <f t="shared" si="0"/>
        <v>0.2000000000007276</v>
      </c>
      <c r="D29" s="59">
        <f t="shared" si="4"/>
        <v>40.000000000145519</v>
      </c>
      <c r="E29" s="57">
        <v>57568.44</v>
      </c>
      <c r="F29" s="57">
        <f t="shared" si="1"/>
        <v>0.99000000000523869</v>
      </c>
      <c r="G29" s="59">
        <f t="shared" si="5"/>
        <v>198.00000000104774</v>
      </c>
      <c r="H29" s="57">
        <v>6749.11</v>
      </c>
      <c r="I29" s="57">
        <f t="shared" si="2"/>
        <v>9.9999999999454303E-2</v>
      </c>
      <c r="J29" s="59">
        <f t="shared" si="6"/>
        <v>19.999999999890861</v>
      </c>
      <c r="K29" s="54">
        <v>62200.58</v>
      </c>
      <c r="L29" s="55">
        <f t="shared" si="3"/>
        <v>0.58000000000174623</v>
      </c>
      <c r="M29" s="59">
        <f t="shared" si="7"/>
        <v>116.00000000034925</v>
      </c>
    </row>
    <row r="30" spans="1:13" s="37" customFormat="1">
      <c r="A30" s="30">
        <v>16</v>
      </c>
      <c r="B30" s="57">
        <v>9996.82</v>
      </c>
      <c r="C30" s="58">
        <f t="shared" si="0"/>
        <v>0.19999999999890861</v>
      </c>
      <c r="D30" s="59">
        <f t="shared" si="4"/>
        <v>39.999999999781721</v>
      </c>
      <c r="E30" s="57">
        <v>57569.279999999999</v>
      </c>
      <c r="F30" s="57">
        <f t="shared" si="1"/>
        <v>0.83999999999650754</v>
      </c>
      <c r="G30" s="59">
        <f t="shared" si="5"/>
        <v>167.99999999930151</v>
      </c>
      <c r="H30" s="57">
        <v>6749.22</v>
      </c>
      <c r="I30" s="57">
        <f t="shared" si="2"/>
        <v>0.11000000000058208</v>
      </c>
      <c r="J30" s="59">
        <f t="shared" si="6"/>
        <v>22.000000000116415</v>
      </c>
      <c r="K30" s="54">
        <v>62201.15</v>
      </c>
      <c r="L30" s="55">
        <f t="shared" si="3"/>
        <v>0.56999999999970896</v>
      </c>
      <c r="M30" s="59">
        <f t="shared" si="7"/>
        <v>113.99999999994179</v>
      </c>
    </row>
    <row r="31" spans="1:13" s="37" customFormat="1">
      <c r="A31" s="28">
        <v>17</v>
      </c>
      <c r="B31" s="57">
        <v>9997.0400000000009</v>
      </c>
      <c r="C31" s="58">
        <f t="shared" si="0"/>
        <v>0.22000000000116415</v>
      </c>
      <c r="D31" s="59">
        <f t="shared" si="4"/>
        <v>44.000000000232831</v>
      </c>
      <c r="E31" s="57">
        <v>57569.919999999998</v>
      </c>
      <c r="F31" s="57">
        <f t="shared" si="1"/>
        <v>0.63999999999941792</v>
      </c>
      <c r="G31" s="59">
        <f t="shared" si="5"/>
        <v>127.99999999988358</v>
      </c>
      <c r="H31" s="57">
        <v>6749.35</v>
      </c>
      <c r="I31" s="57">
        <f t="shared" si="2"/>
        <v>0.13000000000010914</v>
      </c>
      <c r="J31" s="59">
        <f t="shared" si="6"/>
        <v>26.000000000021828</v>
      </c>
      <c r="K31" s="57">
        <v>62201.8</v>
      </c>
      <c r="L31" s="55">
        <f t="shared" si="3"/>
        <v>0.65000000000145519</v>
      </c>
      <c r="M31" s="59">
        <f t="shared" si="7"/>
        <v>130.00000000029104</v>
      </c>
    </row>
    <row r="32" spans="1:13" s="37" customFormat="1">
      <c r="A32" s="30">
        <v>18</v>
      </c>
      <c r="B32" s="57">
        <v>9997.2900000000009</v>
      </c>
      <c r="C32" s="58">
        <f t="shared" si="0"/>
        <v>0.25</v>
      </c>
      <c r="D32" s="59">
        <f t="shared" si="4"/>
        <v>50</v>
      </c>
      <c r="E32" s="57">
        <v>57570.46</v>
      </c>
      <c r="F32" s="57">
        <f t="shared" si="1"/>
        <v>0.54000000000087311</v>
      </c>
      <c r="G32" s="59">
        <f t="shared" si="5"/>
        <v>108.00000000017462</v>
      </c>
      <c r="H32" s="57">
        <v>6749.5</v>
      </c>
      <c r="I32" s="57">
        <f t="shared" si="2"/>
        <v>0.1499999999996362</v>
      </c>
      <c r="J32" s="59">
        <f t="shared" si="6"/>
        <v>29.99999999992724</v>
      </c>
      <c r="K32" s="57">
        <v>62202.38</v>
      </c>
      <c r="L32" s="55">
        <f t="shared" si="3"/>
        <v>0.57999999999447027</v>
      </c>
      <c r="M32" s="59">
        <f t="shared" si="7"/>
        <v>115.99999999889405</v>
      </c>
    </row>
    <row r="33" spans="1:13" s="37" customFormat="1">
      <c r="A33" s="28">
        <v>19</v>
      </c>
      <c r="B33" s="57">
        <v>9997.5</v>
      </c>
      <c r="C33" s="58">
        <f t="shared" si="0"/>
        <v>0.20999999999912689</v>
      </c>
      <c r="D33" s="59">
        <f t="shared" si="4"/>
        <v>41.999999999825377</v>
      </c>
      <c r="E33" s="57">
        <v>57570.98</v>
      </c>
      <c r="F33" s="57">
        <f t="shared" si="1"/>
        <v>0.52000000000407454</v>
      </c>
      <c r="G33" s="59">
        <f t="shared" si="5"/>
        <v>104.00000000081491</v>
      </c>
      <c r="H33" s="57">
        <v>6749.62</v>
      </c>
      <c r="I33" s="57">
        <f t="shared" si="2"/>
        <v>0.11999999999989086</v>
      </c>
      <c r="J33" s="59">
        <f t="shared" si="6"/>
        <v>23.999999999978172</v>
      </c>
      <c r="K33" s="54">
        <v>62202.95</v>
      </c>
      <c r="L33" s="55">
        <f t="shared" si="3"/>
        <v>0.56999999999970896</v>
      </c>
      <c r="M33" s="59">
        <f t="shared" si="7"/>
        <v>113.99999999994179</v>
      </c>
    </row>
    <row r="34" spans="1:13" s="37" customFormat="1">
      <c r="A34" s="30">
        <v>20</v>
      </c>
      <c r="B34" s="57">
        <v>9997.66</v>
      </c>
      <c r="C34" s="58">
        <f t="shared" si="0"/>
        <v>0.15999999999985448</v>
      </c>
      <c r="D34" s="59">
        <f t="shared" si="4"/>
        <v>31.999999999970896</v>
      </c>
      <c r="E34" s="57">
        <v>57571.53</v>
      </c>
      <c r="F34" s="57">
        <f t="shared" si="1"/>
        <v>0.54999999999563443</v>
      </c>
      <c r="G34" s="59">
        <f t="shared" si="5"/>
        <v>109.99999999912689</v>
      </c>
      <c r="H34" s="57">
        <v>6749.72</v>
      </c>
      <c r="I34" s="57">
        <f t="shared" si="2"/>
        <v>0.1000000000003638</v>
      </c>
      <c r="J34" s="59">
        <f t="shared" si="6"/>
        <v>20.00000000007276</v>
      </c>
      <c r="K34" s="54">
        <v>62203.55</v>
      </c>
      <c r="L34" s="55">
        <f t="shared" si="3"/>
        <v>0.60000000000582077</v>
      </c>
      <c r="M34" s="59">
        <f t="shared" si="7"/>
        <v>120.00000000116415</v>
      </c>
    </row>
    <row r="35" spans="1:13" s="37" customFormat="1">
      <c r="A35" s="28">
        <v>21</v>
      </c>
      <c r="B35" s="57">
        <v>9997.7999999999993</v>
      </c>
      <c r="C35" s="58">
        <f t="shared" si="0"/>
        <v>0.13999999999941792</v>
      </c>
      <c r="D35" s="59">
        <f t="shared" si="4"/>
        <v>27.999999999883585</v>
      </c>
      <c r="E35" s="57">
        <v>57572.03</v>
      </c>
      <c r="F35" s="57">
        <f t="shared" si="1"/>
        <v>0.5</v>
      </c>
      <c r="G35" s="59">
        <f t="shared" si="5"/>
        <v>100</v>
      </c>
      <c r="H35" s="57">
        <v>6749.79</v>
      </c>
      <c r="I35" s="57">
        <f t="shared" si="2"/>
        <v>6.9999999999708962E-2</v>
      </c>
      <c r="J35" s="59">
        <f t="shared" si="6"/>
        <v>13.999999999941792</v>
      </c>
      <c r="K35" s="54">
        <v>62204.09</v>
      </c>
      <c r="L35" s="55">
        <f t="shared" si="3"/>
        <v>0.53999999999359716</v>
      </c>
      <c r="M35" s="59">
        <f t="shared" si="7"/>
        <v>107.99999999871943</v>
      </c>
    </row>
    <row r="36" spans="1:13" s="37" customFormat="1">
      <c r="A36" s="30">
        <v>22</v>
      </c>
      <c r="B36" s="57">
        <v>9997.9500000000007</v>
      </c>
      <c r="C36" s="58">
        <f t="shared" si="0"/>
        <v>0.15000000000145519</v>
      </c>
      <c r="D36" s="59">
        <f t="shared" si="4"/>
        <v>30.000000000291038</v>
      </c>
      <c r="E36" s="57">
        <v>57572.58</v>
      </c>
      <c r="F36" s="57">
        <f t="shared" si="1"/>
        <v>0.55000000000291038</v>
      </c>
      <c r="G36" s="59">
        <f t="shared" si="5"/>
        <v>110.00000000058208</v>
      </c>
      <c r="H36" s="57">
        <v>6749.87</v>
      </c>
      <c r="I36" s="57">
        <f t="shared" si="2"/>
        <v>7.999999999992724E-2</v>
      </c>
      <c r="J36" s="59">
        <f t="shared" si="6"/>
        <v>15.999999999985448</v>
      </c>
      <c r="K36" s="54">
        <v>62204.69</v>
      </c>
      <c r="L36" s="55">
        <f t="shared" si="3"/>
        <v>0.60000000000582077</v>
      </c>
      <c r="M36" s="59">
        <f t="shared" si="7"/>
        <v>120.00000000116415</v>
      </c>
    </row>
    <row r="37" spans="1:13" s="37" customFormat="1">
      <c r="A37" s="28">
        <v>23</v>
      </c>
      <c r="B37" s="57">
        <v>9998.1</v>
      </c>
      <c r="C37" s="58">
        <f t="shared" si="0"/>
        <v>0.1499999999996362</v>
      </c>
      <c r="D37" s="59">
        <f t="shared" si="4"/>
        <v>29.99999999992724</v>
      </c>
      <c r="E37" s="57">
        <v>57573.279999999999</v>
      </c>
      <c r="F37" s="57">
        <f t="shared" si="1"/>
        <v>0.69999999999708962</v>
      </c>
      <c r="G37" s="59">
        <f t="shared" si="5"/>
        <v>139.99999999941792</v>
      </c>
      <c r="H37" s="57">
        <v>6749.95</v>
      </c>
      <c r="I37" s="57">
        <f t="shared" si="2"/>
        <v>7.999999999992724E-2</v>
      </c>
      <c r="J37" s="59">
        <f t="shared" si="6"/>
        <v>15.999999999985448</v>
      </c>
      <c r="K37" s="54">
        <v>62205.49</v>
      </c>
      <c r="L37" s="55">
        <f t="shared" si="3"/>
        <v>0.79999999999563443</v>
      </c>
      <c r="M37" s="59">
        <f t="shared" si="7"/>
        <v>159.99999999912689</v>
      </c>
    </row>
    <row r="38" spans="1:13" s="37" customFormat="1">
      <c r="A38" s="30">
        <v>24</v>
      </c>
      <c r="B38" s="57">
        <v>9998.2000000000007</v>
      </c>
      <c r="C38" s="58">
        <f>B38-B37</f>
        <v>0.1000000000003638</v>
      </c>
      <c r="D38" s="59">
        <f t="shared" si="4"/>
        <v>20.00000000007276</v>
      </c>
      <c r="E38" s="57">
        <v>57573.99</v>
      </c>
      <c r="F38" s="57">
        <f>E38-E37</f>
        <v>0.70999999999912689</v>
      </c>
      <c r="G38" s="59">
        <f t="shared" si="5"/>
        <v>141.99999999982538</v>
      </c>
      <c r="H38" s="57">
        <v>6750.01</v>
      </c>
      <c r="I38" s="57">
        <f>H38-H37</f>
        <v>6.0000000000400178E-2</v>
      </c>
      <c r="J38" s="59">
        <f t="shared" si="6"/>
        <v>12.000000000080036</v>
      </c>
      <c r="K38" s="54">
        <v>62206.25</v>
      </c>
      <c r="L38" s="55">
        <f>K38-K37</f>
        <v>0.76000000000203727</v>
      </c>
      <c r="M38" s="59">
        <f t="shared" si="7"/>
        <v>152.00000000040745</v>
      </c>
    </row>
    <row r="39" spans="1:13" s="37" customFormat="1">
      <c r="A39" s="28" t="s">
        <v>9</v>
      </c>
      <c r="B39" s="9"/>
      <c r="C39" s="9"/>
      <c r="D39" s="29">
        <f>SUM(D15:D38)</f>
        <v>696.00000000027649</v>
      </c>
      <c r="E39" s="60"/>
      <c r="F39" s="57"/>
      <c r="G39" s="61">
        <f>SUM(G15:G38)</f>
        <v>3063.9999999999418</v>
      </c>
      <c r="H39" s="54"/>
      <c r="I39" s="57"/>
      <c r="J39" s="61">
        <f>SUM(J15:J38)</f>
        <v>447.99999999995634</v>
      </c>
      <c r="K39" s="54"/>
      <c r="L39" s="55"/>
      <c r="M39" s="62">
        <f>SUM(M15:M38)</f>
        <v>3000</v>
      </c>
    </row>
    <row r="40" spans="1:13" s="39" customFormat="1" ht="21" customHeight="1"/>
    <row r="41" spans="1:13" s="39" customFormat="1" ht="42.75" customHeight="1">
      <c r="B41" s="23" t="s">
        <v>49</v>
      </c>
      <c r="I41" s="39" t="s">
        <v>13</v>
      </c>
    </row>
  </sheetData>
  <mergeCells count="11">
    <mergeCell ref="K11:M11"/>
    <mergeCell ref="A9:A12"/>
    <mergeCell ref="B9:G9"/>
    <mergeCell ref="H9:M9"/>
    <mergeCell ref="B10:D10"/>
    <mergeCell ref="E10:G10"/>
    <mergeCell ref="H10:J10"/>
    <mergeCell ref="K10:M10"/>
    <mergeCell ref="B11:D11"/>
    <mergeCell ref="E11:G11"/>
    <mergeCell ref="H11:J11"/>
  </mergeCells>
  <pageMargins left="0.97" right="0.31496062992125984" top="0.15748031496062992" bottom="0.15748031496062992" header="0" footer="0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Сводная_БМЗ</vt:lpstr>
      <vt:lpstr>БМЗ-1 (БМЗ-2)</vt:lpstr>
      <vt:lpstr>РТП-25</vt:lpstr>
      <vt:lpstr>ВОЭК</vt:lpstr>
      <vt:lpstr>Вологдаагрострой</vt:lpstr>
      <vt:lpstr>Вологдастрой</vt:lpstr>
      <vt:lpstr>Русская баня</vt:lpstr>
      <vt:lpstr>СЗ (сводная)</vt:lpstr>
      <vt:lpstr>СХ</vt:lpstr>
      <vt:lpstr>ВПЗ,Кондитерская фабрика</vt:lpstr>
      <vt:lpstr>ТП-682</vt:lpstr>
      <vt:lpstr>ТП-809</vt:lpstr>
      <vt:lpstr>РТП-44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2017-06-29T07:34:38Z</cp:lastPrinted>
  <dcterms:created xsi:type="dcterms:W3CDTF">2016-05-31T12:21:19Z</dcterms:created>
  <dcterms:modified xsi:type="dcterms:W3CDTF">2017-07-07T14:09:35Z</dcterms:modified>
</cp:coreProperties>
</file>