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imm\Desktop\"/>
    </mc:Choice>
  </mc:AlternateContent>
  <xr:revisionPtr revIDLastSave="0" documentId="13_ncr:1_{9D8F64BB-EAE2-49F4-9CFF-D5F4B6ABBE38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" sheetId="1" r:id="rId1"/>
  </sheets>
  <definedNames>
    <definedName name="_xlnm._FilterDatabase" localSheetId="0" hidden="1">'2'!$A$19:$CG$89</definedName>
  </definedNames>
  <calcPr calcId="18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2" i="1" l="1"/>
  <c r="U20" i="1"/>
  <c r="U86" i="1"/>
  <c r="S50" i="1"/>
  <c r="R20" i="1"/>
  <c r="U58" i="1" l="1"/>
  <c r="BM67" i="1"/>
  <c r="BM68" i="1"/>
  <c r="BM69" i="1"/>
  <c r="BM70" i="1"/>
  <c r="AX70" i="1"/>
  <c r="AX69" i="1" s="1"/>
  <c r="AX68" i="1" s="1"/>
  <c r="AX67" i="1" s="1"/>
  <c r="AY70" i="1"/>
  <c r="AY69" i="1" s="1"/>
  <c r="AY68" i="1" s="1"/>
  <c r="AY67" i="1" s="1"/>
  <c r="AZ70" i="1"/>
  <c r="AZ69" i="1" s="1"/>
  <c r="AZ68" i="1" s="1"/>
  <c r="AZ67" i="1" s="1"/>
  <c r="BA70" i="1"/>
  <c r="BA69" i="1" s="1"/>
  <c r="BA68" i="1" s="1"/>
  <c r="BA67" i="1" s="1"/>
  <c r="BB70" i="1"/>
  <c r="BB69" i="1" s="1"/>
  <c r="BB68" i="1" s="1"/>
  <c r="BB67" i="1" s="1"/>
  <c r="L53" i="1" l="1"/>
  <c r="L51" i="1"/>
  <c r="L50" i="1" s="1"/>
  <c r="L49" i="1" s="1"/>
  <c r="L48" i="1" s="1"/>
  <c r="L22" i="1" s="1"/>
  <c r="L20" i="1" s="1"/>
  <c r="R50" i="1" l="1"/>
  <c r="S82" i="1"/>
  <c r="R82" i="1"/>
  <c r="R24" i="1" s="1"/>
  <c r="S86" i="1"/>
  <c r="R86" i="1"/>
  <c r="R26" i="1" s="1"/>
  <c r="S25" i="1"/>
  <c r="R25" i="1"/>
  <c r="S23" i="1"/>
  <c r="R23" i="1"/>
  <c r="S21" i="1"/>
  <c r="R21" i="1"/>
  <c r="S58" i="1"/>
  <c r="R58" i="1"/>
  <c r="R57" i="1" s="1"/>
  <c r="U82" i="1"/>
  <c r="Y21" i="1"/>
  <c r="Z21" i="1"/>
  <c r="AA21" i="1"/>
  <c r="AB21" i="1"/>
  <c r="AC21" i="1"/>
  <c r="AD21" i="1"/>
  <c r="AE21" i="1"/>
  <c r="AF21" i="1"/>
  <c r="AG21" i="1"/>
  <c r="AH21" i="1"/>
  <c r="AJ21" i="1"/>
  <c r="AK21" i="1"/>
  <c r="AM21" i="1"/>
  <c r="AO21" i="1"/>
  <c r="AP21" i="1"/>
  <c r="AT21" i="1"/>
  <c r="AU21" i="1"/>
  <c r="AV21" i="1"/>
  <c r="V73" i="1"/>
  <c r="W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T82" i="1"/>
  <c r="V70" i="1"/>
  <c r="V69" i="1" s="1"/>
  <c r="V68" i="1" s="1"/>
  <c r="V67" i="1" s="1"/>
  <c r="W70" i="1"/>
  <c r="W69" i="1" s="1"/>
  <c r="W68" i="1" s="1"/>
  <c r="W67" i="1" s="1"/>
  <c r="Y70" i="1"/>
  <c r="Y69" i="1" s="1"/>
  <c r="Y68" i="1" s="1"/>
  <c r="Y67" i="1" s="1"/>
  <c r="Z70" i="1"/>
  <c r="Z69" i="1" s="1"/>
  <c r="Z68" i="1" s="1"/>
  <c r="Z67" i="1" s="1"/>
  <c r="AA70" i="1"/>
  <c r="AA69" i="1" s="1"/>
  <c r="AA68" i="1" s="1"/>
  <c r="AA67" i="1" s="1"/>
  <c r="AB70" i="1"/>
  <c r="AB69" i="1" s="1"/>
  <c r="AB68" i="1" s="1"/>
  <c r="AB67" i="1" s="1"/>
  <c r="AC70" i="1"/>
  <c r="AC69" i="1" s="1"/>
  <c r="AC68" i="1" s="1"/>
  <c r="AC67" i="1" s="1"/>
  <c r="AD70" i="1"/>
  <c r="AD69" i="1" s="1"/>
  <c r="AD68" i="1" s="1"/>
  <c r="AD67" i="1" s="1"/>
  <c r="AE70" i="1"/>
  <c r="AE69" i="1" s="1"/>
  <c r="AE68" i="1" s="1"/>
  <c r="AE67" i="1" s="1"/>
  <c r="AF70" i="1"/>
  <c r="AF69" i="1" s="1"/>
  <c r="AF68" i="1" s="1"/>
  <c r="AF67" i="1" s="1"/>
  <c r="AG70" i="1"/>
  <c r="AG69" i="1" s="1"/>
  <c r="AG68" i="1" s="1"/>
  <c r="AG67" i="1" s="1"/>
  <c r="AH70" i="1"/>
  <c r="AH69" i="1" s="1"/>
  <c r="AH68" i="1" s="1"/>
  <c r="AH67" i="1" s="1"/>
  <c r="AI70" i="1"/>
  <c r="AI69" i="1" s="1"/>
  <c r="AI68" i="1" s="1"/>
  <c r="AI67" i="1" s="1"/>
  <c r="AJ70" i="1"/>
  <c r="AJ69" i="1" s="1"/>
  <c r="AJ68" i="1" s="1"/>
  <c r="AJ67" i="1" s="1"/>
  <c r="AK70" i="1"/>
  <c r="AK69" i="1" s="1"/>
  <c r="AK68" i="1" s="1"/>
  <c r="AK67" i="1" s="1"/>
  <c r="AL70" i="1"/>
  <c r="AL69" i="1" s="1"/>
  <c r="AL68" i="1" s="1"/>
  <c r="AL67" i="1" s="1"/>
  <c r="AM70" i="1"/>
  <c r="AM69" i="1" s="1"/>
  <c r="AM68" i="1" s="1"/>
  <c r="AM67" i="1" s="1"/>
  <c r="AN70" i="1"/>
  <c r="AO70" i="1"/>
  <c r="AO69" i="1" s="1"/>
  <c r="AO68" i="1" s="1"/>
  <c r="AO67" i="1" s="1"/>
  <c r="AP70" i="1"/>
  <c r="AP69" i="1" s="1"/>
  <c r="AP68" i="1" s="1"/>
  <c r="AP67" i="1" s="1"/>
  <c r="AQ70" i="1"/>
  <c r="AQ69" i="1" s="1"/>
  <c r="AQ68" i="1" s="1"/>
  <c r="AQ67" i="1" s="1"/>
  <c r="AR70" i="1"/>
  <c r="AR69" i="1" s="1"/>
  <c r="AR68" i="1" s="1"/>
  <c r="AR67" i="1" s="1"/>
  <c r="AT70" i="1"/>
  <c r="AT69" i="1" s="1"/>
  <c r="AT68" i="1" s="1"/>
  <c r="AT67" i="1" s="1"/>
  <c r="AU70" i="1"/>
  <c r="AU69" i="1" s="1"/>
  <c r="AU68" i="1" s="1"/>
  <c r="AU67" i="1" s="1"/>
  <c r="AV70" i="1"/>
  <c r="AV69" i="1" s="1"/>
  <c r="AV68" i="1" s="1"/>
  <c r="AV67" i="1" s="1"/>
  <c r="AW70" i="1"/>
  <c r="AW69" i="1" s="1"/>
  <c r="AW68" i="1" s="1"/>
  <c r="AW67" i="1" s="1"/>
  <c r="U53" i="1"/>
  <c r="U51" i="1"/>
  <c r="S26" i="1" l="1"/>
  <c r="S24" i="1"/>
  <c r="S57" i="1"/>
  <c r="U50" i="1"/>
  <c r="AN69" i="1"/>
  <c r="R49" i="1"/>
  <c r="R48" i="1" s="1"/>
  <c r="R27" i="1" s="1"/>
  <c r="S49" i="1"/>
  <c r="R22" i="1" l="1"/>
  <c r="S48" i="1"/>
  <c r="S22" i="1" s="1"/>
  <c r="S20" i="1" s="1"/>
  <c r="AN68" i="1"/>
  <c r="Y25" i="1"/>
  <c r="Z25" i="1"/>
  <c r="AA25" i="1"/>
  <c r="AB25" i="1"/>
  <c r="AC25" i="1"/>
  <c r="AD25" i="1"/>
  <c r="AE25" i="1"/>
  <c r="AF25" i="1"/>
  <c r="AG25" i="1"/>
  <c r="AH25" i="1"/>
  <c r="AN25" i="1"/>
  <c r="AQ25" i="1"/>
  <c r="AR25" i="1"/>
  <c r="AS25" i="1"/>
  <c r="AT25" i="1"/>
  <c r="T21" i="1"/>
  <c r="U21" i="1"/>
  <c r="V21" i="1"/>
  <c r="W21" i="1"/>
  <c r="CA21" i="1"/>
  <c r="T23" i="1"/>
  <c r="U23" i="1"/>
  <c r="V23" i="1"/>
  <c r="W23" i="1"/>
  <c r="BC23" i="1"/>
  <c r="BM23" i="1"/>
  <c r="CA23" i="1"/>
  <c r="BW23" i="1" s="1"/>
  <c r="CF23" i="1"/>
  <c r="CB23" i="1" s="1"/>
  <c r="T25" i="1"/>
  <c r="U25" i="1"/>
  <c r="V25" i="1"/>
  <c r="W25" i="1"/>
  <c r="BC25" i="1"/>
  <c r="BM25" i="1"/>
  <c r="AS28" i="1"/>
  <c r="BC28" i="1"/>
  <c r="BM28" i="1"/>
  <c r="CA28" i="1"/>
  <c r="BW28" i="1" s="1"/>
  <c r="AS29" i="1"/>
  <c r="AR29" i="1" s="1"/>
  <c r="BC29" i="1"/>
  <c r="BM29" i="1"/>
  <c r="CA29" i="1"/>
  <c r="BW29" i="1" s="1"/>
  <c r="AS30" i="1"/>
  <c r="AR30" i="1" s="1"/>
  <c r="BC30" i="1"/>
  <c r="BM30" i="1"/>
  <c r="CA30" i="1"/>
  <c r="BW30" i="1" s="1"/>
  <c r="AS31" i="1"/>
  <c r="AR31" i="1" s="1"/>
  <c r="BC31" i="1"/>
  <c r="BM31" i="1"/>
  <c r="CA31" i="1"/>
  <c r="BW31" i="1" s="1"/>
  <c r="AS32" i="1"/>
  <c r="AR32" i="1" s="1"/>
  <c r="BC32" i="1"/>
  <c r="BM32" i="1"/>
  <c r="CA32" i="1"/>
  <c r="BW32" i="1" s="1"/>
  <c r="AS33" i="1"/>
  <c r="AR33" i="1" s="1"/>
  <c r="BC33" i="1"/>
  <c r="BM33" i="1"/>
  <c r="CA33" i="1"/>
  <c r="BW33" i="1" s="1"/>
  <c r="AS34" i="1"/>
  <c r="AR34" i="1" s="1"/>
  <c r="BC34" i="1"/>
  <c r="BM34" i="1"/>
  <c r="CA34" i="1"/>
  <c r="BW34" i="1" s="1"/>
  <c r="AS35" i="1"/>
  <c r="AR35" i="1" s="1"/>
  <c r="BC35" i="1"/>
  <c r="BM35" i="1"/>
  <c r="CA35" i="1"/>
  <c r="BW35" i="1" s="1"/>
  <c r="AS36" i="1"/>
  <c r="AR36" i="1" s="1"/>
  <c r="BC36" i="1"/>
  <c r="BM36" i="1"/>
  <c r="CA36" i="1"/>
  <c r="BW36" i="1" s="1"/>
  <c r="AS37" i="1"/>
  <c r="AR37" i="1" s="1"/>
  <c r="BC37" i="1"/>
  <c r="BM37" i="1"/>
  <c r="CA37" i="1"/>
  <c r="BW37" i="1" s="1"/>
  <c r="AS38" i="1"/>
  <c r="AR38" i="1" s="1"/>
  <c r="BC38" i="1"/>
  <c r="BM38" i="1"/>
  <c r="CA38" i="1"/>
  <c r="BW38" i="1" s="1"/>
  <c r="AS39" i="1"/>
  <c r="AR39" i="1" s="1"/>
  <c r="BC39" i="1"/>
  <c r="BM39" i="1"/>
  <c r="CA39" i="1"/>
  <c r="BW39" i="1" s="1"/>
  <c r="AS40" i="1"/>
  <c r="AR40" i="1" s="1"/>
  <c r="BC40" i="1"/>
  <c r="BM40" i="1"/>
  <c r="CA40" i="1"/>
  <c r="BW40" i="1" s="1"/>
  <c r="AS41" i="1"/>
  <c r="AR41" i="1" s="1"/>
  <c r="BC41" i="1"/>
  <c r="BM41" i="1"/>
  <c r="CA41" i="1"/>
  <c r="BW41" i="1" s="1"/>
  <c r="AS42" i="1"/>
  <c r="AR42" i="1" s="1"/>
  <c r="BC42" i="1"/>
  <c r="BM42" i="1"/>
  <c r="CA42" i="1"/>
  <c r="BW42" i="1" s="1"/>
  <c r="AS43" i="1"/>
  <c r="AR43" i="1" s="1"/>
  <c r="BC43" i="1"/>
  <c r="BM43" i="1"/>
  <c r="CA43" i="1"/>
  <c r="BW43" i="1" s="1"/>
  <c r="AS44" i="1"/>
  <c r="AR44" i="1" s="1"/>
  <c r="BC44" i="1"/>
  <c r="BM44" i="1"/>
  <c r="CA44" i="1"/>
  <c r="BW44" i="1" s="1"/>
  <c r="AS45" i="1"/>
  <c r="AR45" i="1" s="1"/>
  <c r="BC45" i="1"/>
  <c r="BM45" i="1"/>
  <c r="CA45" i="1"/>
  <c r="BW45" i="1" s="1"/>
  <c r="AS46" i="1"/>
  <c r="AR46" i="1" s="1"/>
  <c r="BC46" i="1"/>
  <c r="BM46" i="1"/>
  <c r="CA46" i="1"/>
  <c r="BW46" i="1" s="1"/>
  <c r="AS47" i="1"/>
  <c r="AR47" i="1" s="1"/>
  <c r="BC47" i="1"/>
  <c r="BM47" i="1"/>
  <c r="CA47" i="1"/>
  <c r="BW47" i="1" s="1"/>
  <c r="T49" i="1"/>
  <c r="V49" i="1"/>
  <c r="W49" i="1"/>
  <c r="H50" i="1"/>
  <c r="H49" i="1" s="1"/>
  <c r="H48" i="1" s="1"/>
  <c r="H22" i="1" s="1"/>
  <c r="H20" i="1" s="1"/>
  <c r="AR50" i="1"/>
  <c r="AR49" i="1" s="1"/>
  <c r="AW50" i="1"/>
  <c r="AW49" i="1" s="1"/>
  <c r="AW48" i="1" s="1"/>
  <c r="BG50" i="1"/>
  <c r="BG49" i="1" s="1"/>
  <c r="BG48" i="1" s="1"/>
  <c r="BQ50" i="1"/>
  <c r="CA50" i="1" s="1"/>
  <c r="V51" i="1"/>
  <c r="W51" i="1"/>
  <c r="AI51" i="1"/>
  <c r="AL51" i="1"/>
  <c r="AQ51" i="1"/>
  <c r="BX51" i="1"/>
  <c r="BY51" i="1"/>
  <c r="BZ51" i="1"/>
  <c r="CA51" i="1"/>
  <c r="CC51" i="1"/>
  <c r="CD51" i="1"/>
  <c r="CF51" i="1"/>
  <c r="V52" i="1"/>
  <c r="W52" i="1"/>
  <c r="AI52" i="1"/>
  <c r="AL52" i="1"/>
  <c r="BZ52" i="1" s="1"/>
  <c r="BX52" i="1"/>
  <c r="BY52" i="1"/>
  <c r="CA52" i="1"/>
  <c r="CB52" i="1"/>
  <c r="CC52" i="1"/>
  <c r="CD52" i="1"/>
  <c r="CE52" i="1"/>
  <c r="CF52" i="1"/>
  <c r="V53" i="1"/>
  <c r="W53" i="1"/>
  <c r="AI53" i="1"/>
  <c r="AL53" i="1"/>
  <c r="BZ53" i="1" s="1"/>
  <c r="AQ53" i="1"/>
  <c r="AN53" i="1" s="1"/>
  <c r="BX53" i="1"/>
  <c r="BY53" i="1"/>
  <c r="CA53" i="1"/>
  <c r="CC53" i="1"/>
  <c r="CD53" i="1"/>
  <c r="CF53" i="1"/>
  <c r="V54" i="1"/>
  <c r="W54" i="1"/>
  <c r="AI54" i="1"/>
  <c r="AL54" i="1"/>
  <c r="BZ54" i="1" s="1"/>
  <c r="BX54" i="1"/>
  <c r="BY54" i="1"/>
  <c r="CA54" i="1"/>
  <c r="CB54" i="1"/>
  <c r="CC54" i="1"/>
  <c r="CD54" i="1"/>
  <c r="CE54" i="1"/>
  <c r="CF54" i="1"/>
  <c r="AN55" i="1"/>
  <c r="AV55" i="1"/>
  <c r="BF55" i="1"/>
  <c r="BP55" i="1"/>
  <c r="BX55" i="1"/>
  <c r="BY55" i="1"/>
  <c r="CA55" i="1"/>
  <c r="CC55" i="1"/>
  <c r="CD55" i="1"/>
  <c r="CE55" i="1"/>
  <c r="CF55" i="1"/>
  <c r="BX56" i="1"/>
  <c r="BY56" i="1"/>
  <c r="BZ56" i="1"/>
  <c r="CA56" i="1"/>
  <c r="CB56" i="1"/>
  <c r="CC56" i="1"/>
  <c r="CD56" i="1"/>
  <c r="CE56" i="1"/>
  <c r="CF56" i="1"/>
  <c r="BX57" i="1"/>
  <c r="BY57" i="1"/>
  <c r="CA57" i="1"/>
  <c r="CB57" i="1"/>
  <c r="CC57" i="1"/>
  <c r="CD57" i="1"/>
  <c r="CE57" i="1"/>
  <c r="CF57" i="1"/>
  <c r="W58" i="1"/>
  <c r="W57" i="1" s="1"/>
  <c r="BX58" i="1"/>
  <c r="BY58" i="1"/>
  <c r="CA58" i="1"/>
  <c r="CB58" i="1"/>
  <c r="CC58" i="1"/>
  <c r="CD58" i="1"/>
  <c r="CE58" i="1"/>
  <c r="CF58" i="1"/>
  <c r="BF59" i="1"/>
  <c r="BX59" i="1"/>
  <c r="BY59" i="1"/>
  <c r="CA59" i="1"/>
  <c r="CB59" i="1"/>
  <c r="CC59" i="1"/>
  <c r="CD59" i="1"/>
  <c r="CE59" i="1"/>
  <c r="CF59" i="1"/>
  <c r="BF60" i="1"/>
  <c r="BC60" i="1" s="1"/>
  <c r="BX60" i="1"/>
  <c r="BY60" i="1"/>
  <c r="CA60" i="1"/>
  <c r="CB60" i="1"/>
  <c r="CC60" i="1"/>
  <c r="CD60" i="1"/>
  <c r="CE60" i="1"/>
  <c r="CF60" i="1"/>
  <c r="AV61" i="1"/>
  <c r="AS61" i="1" s="1"/>
  <c r="BX61" i="1"/>
  <c r="BY61" i="1"/>
  <c r="CA61" i="1"/>
  <c r="CB61" i="1"/>
  <c r="CC61" i="1"/>
  <c r="CD61" i="1"/>
  <c r="CE61" i="1"/>
  <c r="CF61" i="1"/>
  <c r="AV62" i="1"/>
  <c r="AS62" i="1" s="1"/>
  <c r="BX62" i="1"/>
  <c r="BY62" i="1"/>
  <c r="CA62" i="1"/>
  <c r="CB62" i="1"/>
  <c r="CC62" i="1"/>
  <c r="CD62" i="1"/>
  <c r="CE62" i="1"/>
  <c r="CF62" i="1"/>
  <c r="BP63" i="1"/>
  <c r="BM63" i="1" s="1"/>
  <c r="BX63" i="1"/>
  <c r="BY63" i="1"/>
  <c r="CA63" i="1"/>
  <c r="CB63" i="1"/>
  <c r="CC63" i="1"/>
  <c r="CD63" i="1"/>
  <c r="CE63" i="1"/>
  <c r="CF63" i="1"/>
  <c r="T64" i="1"/>
  <c r="T63" i="1" s="1"/>
  <c r="T62" i="1" s="1"/>
  <c r="T61" i="1" s="1"/>
  <c r="T60" i="1" s="1"/>
  <c r="T59" i="1" s="1"/>
  <c r="BP64" i="1"/>
  <c r="BZ64" i="1" s="1"/>
  <c r="BX64" i="1"/>
  <c r="BY64" i="1"/>
  <c r="CA64" i="1"/>
  <c r="CB64" i="1"/>
  <c r="CC64" i="1"/>
  <c r="CD64" i="1"/>
  <c r="CE64" i="1"/>
  <c r="CF64" i="1"/>
  <c r="BX65" i="1"/>
  <c r="BY65" i="1"/>
  <c r="BZ65" i="1"/>
  <c r="CA65" i="1"/>
  <c r="CB65" i="1"/>
  <c r="CC65" i="1"/>
  <c r="CD65" i="1"/>
  <c r="CE65" i="1"/>
  <c r="CF65" i="1"/>
  <c r="T66" i="1"/>
  <c r="V66" i="1"/>
  <c r="W66" i="1"/>
  <c r="AI66" i="1"/>
  <c r="AL66" i="1"/>
  <c r="AV66" i="1"/>
  <c r="AS66" i="1" s="1"/>
  <c r="BC66" i="1"/>
  <c r="BM66" i="1"/>
  <c r="BX66" i="1"/>
  <c r="BY66" i="1"/>
  <c r="CA66" i="1"/>
  <c r="CB66" i="1"/>
  <c r="CC66" i="1"/>
  <c r="CD66" i="1"/>
  <c r="CE66" i="1"/>
  <c r="CF66" i="1"/>
  <c r="BX67" i="1"/>
  <c r="BY67" i="1"/>
  <c r="CA67" i="1"/>
  <c r="CC67" i="1"/>
  <c r="CD67" i="1"/>
  <c r="CE67" i="1"/>
  <c r="CF67" i="1"/>
  <c r="BX68" i="1"/>
  <c r="BY68" i="1"/>
  <c r="CA68" i="1"/>
  <c r="CB68" i="1"/>
  <c r="CC68" i="1"/>
  <c r="CD68" i="1"/>
  <c r="CE68" i="1"/>
  <c r="CF68" i="1"/>
  <c r="BX69" i="1"/>
  <c r="BY69" i="1"/>
  <c r="CA69" i="1"/>
  <c r="CB69" i="1"/>
  <c r="CC69" i="1"/>
  <c r="CD69" i="1"/>
  <c r="CE69" i="1"/>
  <c r="CF69" i="1"/>
  <c r="BX70" i="1"/>
  <c r="BY70" i="1"/>
  <c r="CA70" i="1"/>
  <c r="CB70" i="1"/>
  <c r="CC70" i="1"/>
  <c r="CD70" i="1"/>
  <c r="CE70" i="1"/>
  <c r="CF70" i="1"/>
  <c r="AS71" i="1"/>
  <c r="BC71" i="1"/>
  <c r="BC70" i="1" s="1"/>
  <c r="BC69" i="1" s="1"/>
  <c r="BC68" i="1" s="1"/>
  <c r="BC67" i="1" s="1"/>
  <c r="BM71" i="1"/>
  <c r="BX71" i="1"/>
  <c r="BY71" i="1"/>
  <c r="BZ71" i="1"/>
  <c r="CA71" i="1"/>
  <c r="CB71" i="1"/>
  <c r="CC71" i="1"/>
  <c r="CD71" i="1"/>
  <c r="CE71" i="1"/>
  <c r="CF71" i="1"/>
  <c r="BC72" i="1"/>
  <c r="BM72" i="1"/>
  <c r="BX72" i="1"/>
  <c r="BY72" i="1"/>
  <c r="BZ72" i="1"/>
  <c r="CA72" i="1"/>
  <c r="CB72" i="1"/>
  <c r="CC72" i="1"/>
  <c r="CD72" i="1"/>
  <c r="CE72" i="1"/>
  <c r="CF72" i="1"/>
  <c r="U73" i="1"/>
  <c r="BX73" i="1"/>
  <c r="BY73" i="1"/>
  <c r="BZ73" i="1"/>
  <c r="CA73" i="1"/>
  <c r="CB73" i="1"/>
  <c r="CC73" i="1"/>
  <c r="CD73" i="1"/>
  <c r="CE73" i="1"/>
  <c r="CF73" i="1"/>
  <c r="BX74" i="1"/>
  <c r="BY74" i="1"/>
  <c r="BZ74" i="1"/>
  <c r="CA74" i="1"/>
  <c r="CB74" i="1"/>
  <c r="CC74" i="1"/>
  <c r="CD74" i="1"/>
  <c r="CE74" i="1"/>
  <c r="CF74" i="1"/>
  <c r="BX75" i="1"/>
  <c r="BY75" i="1"/>
  <c r="BZ75" i="1"/>
  <c r="CA75" i="1"/>
  <c r="CB75" i="1"/>
  <c r="CC75" i="1"/>
  <c r="CD75" i="1"/>
  <c r="CE75" i="1"/>
  <c r="CF75" i="1"/>
  <c r="BX76" i="1"/>
  <c r="BY76" i="1"/>
  <c r="BZ76" i="1"/>
  <c r="CA76" i="1"/>
  <c r="CB76" i="1"/>
  <c r="CC76" i="1"/>
  <c r="CD76" i="1"/>
  <c r="CE76" i="1"/>
  <c r="CF76" i="1"/>
  <c r="BX77" i="1"/>
  <c r="BY77" i="1"/>
  <c r="BZ77" i="1"/>
  <c r="CA77" i="1"/>
  <c r="CB77" i="1"/>
  <c r="CC77" i="1"/>
  <c r="CD77" i="1"/>
  <c r="CE77" i="1"/>
  <c r="CF77" i="1"/>
  <c r="BX78" i="1"/>
  <c r="BY78" i="1"/>
  <c r="BZ78" i="1"/>
  <c r="CA78" i="1"/>
  <c r="CB78" i="1"/>
  <c r="CC78" i="1"/>
  <c r="CD78" i="1"/>
  <c r="CE78" i="1"/>
  <c r="CF78" i="1"/>
  <c r="BX79" i="1"/>
  <c r="BY79" i="1"/>
  <c r="BZ79" i="1"/>
  <c r="CA79" i="1"/>
  <c r="CB79" i="1"/>
  <c r="CC79" i="1"/>
  <c r="CD79" i="1"/>
  <c r="CE79" i="1"/>
  <c r="CF79" i="1"/>
  <c r="BX80" i="1"/>
  <c r="BY80" i="1"/>
  <c r="BZ80" i="1"/>
  <c r="CA80" i="1"/>
  <c r="CB80" i="1"/>
  <c r="CC80" i="1"/>
  <c r="CD80" i="1"/>
  <c r="CE80" i="1"/>
  <c r="CF80" i="1"/>
  <c r="BX81" i="1"/>
  <c r="BY81" i="1"/>
  <c r="BZ81" i="1"/>
  <c r="CA81" i="1"/>
  <c r="CB81" i="1"/>
  <c r="CC81" i="1"/>
  <c r="CD81" i="1"/>
  <c r="CE81" i="1"/>
  <c r="CF81" i="1"/>
  <c r="T24" i="1"/>
  <c r="V82" i="1"/>
  <c r="V24" i="1" s="1"/>
  <c r="W82" i="1"/>
  <c r="W24" i="1" s="1"/>
  <c r="AN82" i="1"/>
  <c r="AQ82" i="1"/>
  <c r="AQ24" i="1" s="1"/>
  <c r="AR82" i="1"/>
  <c r="AR24" i="1" s="1"/>
  <c r="CF24" i="1" s="1"/>
  <c r="AT82" i="1"/>
  <c r="AU82" i="1"/>
  <c r="AW82" i="1"/>
  <c r="AW24" i="1" s="1"/>
  <c r="AX82" i="1"/>
  <c r="AY82" i="1"/>
  <c r="AZ82" i="1"/>
  <c r="BA82" i="1"/>
  <c r="BB82" i="1"/>
  <c r="BC82" i="1"/>
  <c r="BD82" i="1"/>
  <c r="BE82" i="1"/>
  <c r="BF82" i="1"/>
  <c r="BG82" i="1"/>
  <c r="BG24" i="1" s="1"/>
  <c r="BH82" i="1"/>
  <c r="BI82" i="1"/>
  <c r="BJ82" i="1"/>
  <c r="BK82" i="1"/>
  <c r="BL82" i="1"/>
  <c r="BM82" i="1"/>
  <c r="BN82" i="1"/>
  <c r="BO82" i="1"/>
  <c r="BP82" i="1"/>
  <c r="BP24" i="1" s="1"/>
  <c r="BQ82" i="1"/>
  <c r="BQ24" i="1" s="1"/>
  <c r="BR82" i="1"/>
  <c r="BS82" i="1"/>
  <c r="BT82" i="1"/>
  <c r="BU82" i="1"/>
  <c r="BV82" i="1"/>
  <c r="CE83" i="1"/>
  <c r="CF83" i="1"/>
  <c r="AV84" i="1"/>
  <c r="AV82" i="1" s="1"/>
  <c r="AV24" i="1" s="1"/>
  <c r="AS24" i="1" s="1"/>
  <c r="CB84" i="1"/>
  <c r="CC84" i="1"/>
  <c r="CD84" i="1"/>
  <c r="CE84" i="1"/>
  <c r="CF84" i="1"/>
  <c r="CB85" i="1"/>
  <c r="CE85" i="1"/>
  <c r="CF85" i="1"/>
  <c r="T86" i="1"/>
  <c r="T26" i="1" s="1"/>
  <c r="V86" i="1"/>
  <c r="V26" i="1" s="1"/>
  <c r="W86" i="1"/>
  <c r="W26" i="1" s="1"/>
  <c r="AV86" i="1"/>
  <c r="AV26" i="1" s="1"/>
  <c r="AW86" i="1"/>
  <c r="AW26" i="1" s="1"/>
  <c r="BF86" i="1"/>
  <c r="BF26" i="1" s="1"/>
  <c r="BG86" i="1"/>
  <c r="BG26" i="1" s="1"/>
  <c r="BP86" i="1"/>
  <c r="BP26" i="1" s="1"/>
  <c r="BQ86" i="1"/>
  <c r="BQ26" i="1" s="1"/>
  <c r="AS87" i="1"/>
  <c r="BC87" i="1"/>
  <c r="BM87" i="1"/>
  <c r="CF87" i="1"/>
  <c r="AS88" i="1"/>
  <c r="BC88" i="1"/>
  <c r="BM88" i="1"/>
  <c r="CF88" i="1"/>
  <c r="BC89" i="1"/>
  <c r="BM89" i="1"/>
  <c r="BZ62" i="1" l="1"/>
  <c r="BF58" i="1"/>
  <c r="S27" i="1"/>
  <c r="BZ60" i="1"/>
  <c r="U72" i="1"/>
  <c r="CE53" i="1"/>
  <c r="BZ59" i="1"/>
  <c r="BW59" i="1" s="1"/>
  <c r="AV58" i="1"/>
  <c r="AS58" i="1" s="1"/>
  <c r="AL50" i="1"/>
  <c r="AL49" i="1" s="1"/>
  <c r="AN67" i="1"/>
  <c r="CF25" i="1"/>
  <c r="CB25" i="1" s="1"/>
  <c r="AN24" i="1"/>
  <c r="AS55" i="1"/>
  <c r="CB55" i="1"/>
  <c r="AR28" i="1"/>
  <c r="AR21" i="1" s="1"/>
  <c r="CF21" i="1" s="1"/>
  <c r="AS21" i="1"/>
  <c r="BC55" i="1"/>
  <c r="BM55" i="1"/>
  <c r="CB53" i="1"/>
  <c r="AS70" i="1"/>
  <c r="U71" i="1"/>
  <c r="T58" i="1"/>
  <c r="T57" i="1" s="1"/>
  <c r="T48" i="1" s="1"/>
  <c r="T27" i="1" s="1"/>
  <c r="BW52" i="1"/>
  <c r="AL48" i="1"/>
  <c r="AL22" i="1" s="1"/>
  <c r="BW76" i="1"/>
  <c r="BW65" i="1"/>
  <c r="BW79" i="1"/>
  <c r="BW73" i="1"/>
  <c r="BW64" i="1"/>
  <c r="BW80" i="1"/>
  <c r="CF82" i="1"/>
  <c r="BW71" i="1"/>
  <c r="BP58" i="1"/>
  <c r="BM58" i="1" s="1"/>
  <c r="BW60" i="1"/>
  <c r="BF50" i="1"/>
  <c r="BF49" i="1" s="1"/>
  <c r="BM64" i="1"/>
  <c r="BC59" i="1"/>
  <c r="BM26" i="1"/>
  <c r="BW51" i="1"/>
  <c r="AV50" i="1"/>
  <c r="AS50" i="1" s="1"/>
  <c r="BZ61" i="1"/>
  <c r="BW61" i="1" s="1"/>
  <c r="BW77" i="1"/>
  <c r="BW74" i="1"/>
  <c r="BW53" i="1"/>
  <c r="BQ49" i="1"/>
  <c r="CB82" i="1"/>
  <c r="AI50" i="1"/>
  <c r="AI49" i="1" s="1"/>
  <c r="AI48" i="1" s="1"/>
  <c r="AI22" i="1" s="1"/>
  <c r="BW78" i="1"/>
  <c r="BW72" i="1"/>
  <c r="BZ63" i="1"/>
  <c r="BW63" i="1" s="1"/>
  <c r="BP50" i="1"/>
  <c r="BP49" i="1" s="1"/>
  <c r="U49" i="1"/>
  <c r="BW56" i="1"/>
  <c r="BW62" i="1"/>
  <c r="AS84" i="1"/>
  <c r="BW54" i="1"/>
  <c r="Y60" i="1"/>
  <c r="AW22" i="1"/>
  <c r="AW27" i="1"/>
  <c r="AW20" i="1" s="1"/>
  <c r="AQ39" i="1"/>
  <c r="AN39" i="1" s="1"/>
  <c r="CF39" i="1"/>
  <c r="CB39" i="1" s="1"/>
  <c r="AQ36" i="1"/>
  <c r="AN36" i="1" s="1"/>
  <c r="CF36" i="1"/>
  <c r="CB36" i="1" s="1"/>
  <c r="CE82" i="1"/>
  <c r="CE24" i="1" s="1"/>
  <c r="CB24" i="1" s="1"/>
  <c r="Y62" i="1"/>
  <c r="BC58" i="1"/>
  <c r="BF57" i="1"/>
  <c r="BC57" i="1" s="1"/>
  <c r="W48" i="1"/>
  <c r="AQ46" i="1"/>
  <c r="AN46" i="1" s="1"/>
  <c r="CF46" i="1"/>
  <c r="CB46" i="1" s="1"/>
  <c r="AQ33" i="1"/>
  <c r="AN33" i="1" s="1"/>
  <c r="CF33" i="1"/>
  <c r="CB33" i="1" s="1"/>
  <c r="AQ30" i="1"/>
  <c r="AN30" i="1" s="1"/>
  <c r="CF30" i="1"/>
  <c r="CB30" i="1" s="1"/>
  <c r="AQ42" i="1"/>
  <c r="AN42" i="1" s="1"/>
  <c r="CF42" i="1"/>
  <c r="CB42" i="1" s="1"/>
  <c r="AQ29" i="1"/>
  <c r="AN29" i="1" s="1"/>
  <c r="CF29" i="1"/>
  <c r="CB29" i="1" s="1"/>
  <c r="V48" i="1"/>
  <c r="AQ40" i="1"/>
  <c r="AN40" i="1" s="1"/>
  <c r="CF40" i="1"/>
  <c r="CB40" i="1" s="1"/>
  <c r="AQ45" i="1"/>
  <c r="AN45" i="1" s="1"/>
  <c r="CF45" i="1"/>
  <c r="CB45" i="1" s="1"/>
  <c r="AR48" i="1"/>
  <c r="CF49" i="1"/>
  <c r="AQ43" i="1"/>
  <c r="AN43" i="1" s="1"/>
  <c r="CF43" i="1"/>
  <c r="CB43" i="1" s="1"/>
  <c r="BW81" i="1"/>
  <c r="BW75" i="1"/>
  <c r="AQ37" i="1"/>
  <c r="AN37" i="1" s="1"/>
  <c r="CF37" i="1"/>
  <c r="CB37" i="1" s="1"/>
  <c r="AQ34" i="1"/>
  <c r="AN34" i="1" s="1"/>
  <c r="CF34" i="1"/>
  <c r="CB34" i="1" s="1"/>
  <c r="Y61" i="1"/>
  <c r="AQ47" i="1"/>
  <c r="AN47" i="1" s="1"/>
  <c r="CF47" i="1"/>
  <c r="CB47" i="1" s="1"/>
  <c r="AQ44" i="1"/>
  <c r="AN44" i="1" s="1"/>
  <c r="CF44" i="1"/>
  <c r="CB44" i="1" s="1"/>
  <c r="AQ31" i="1"/>
  <c r="AN31" i="1" s="1"/>
  <c r="CF31" i="1"/>
  <c r="CB31" i="1" s="1"/>
  <c r="BM86" i="1"/>
  <c r="CA24" i="1"/>
  <c r="BG22" i="1"/>
  <c r="BG27" i="1"/>
  <c r="BG20" i="1" s="1"/>
  <c r="AQ41" i="1"/>
  <c r="AN41" i="1" s="1"/>
  <c r="CF41" i="1"/>
  <c r="CB41" i="1" s="1"/>
  <c r="AQ38" i="1"/>
  <c r="AN38" i="1" s="1"/>
  <c r="CF38" i="1"/>
  <c r="CB38" i="1" s="1"/>
  <c r="BC86" i="1"/>
  <c r="BC26" i="1"/>
  <c r="BM24" i="1"/>
  <c r="Y63" i="1"/>
  <c r="AN51" i="1"/>
  <c r="CE51" i="1"/>
  <c r="AQ50" i="1"/>
  <c r="AQ35" i="1"/>
  <c r="AN35" i="1" s="1"/>
  <c r="CF35" i="1"/>
  <c r="CB35" i="1" s="1"/>
  <c r="AQ32" i="1"/>
  <c r="AN32" i="1" s="1"/>
  <c r="CF32" i="1"/>
  <c r="CB32" i="1" s="1"/>
  <c r="BF24" i="1"/>
  <c r="BC24" i="1" s="1"/>
  <c r="BZ66" i="1"/>
  <c r="BW66" i="1" s="1"/>
  <c r="BZ55" i="1"/>
  <c r="BW55" i="1" s="1"/>
  <c r="CF50" i="1"/>
  <c r="U70" i="1" l="1"/>
  <c r="AV57" i="1"/>
  <c r="AS57" i="1" s="1"/>
  <c r="CB67" i="1"/>
  <c r="AL47" i="1"/>
  <c r="AI47" i="1" s="1"/>
  <c r="AS69" i="1"/>
  <c r="AL41" i="1"/>
  <c r="AI41" i="1" s="1"/>
  <c r="AL40" i="1"/>
  <c r="AI40" i="1" s="1"/>
  <c r="AL29" i="1"/>
  <c r="AI29" i="1" s="1"/>
  <c r="CB51" i="1"/>
  <c r="AL38" i="1"/>
  <c r="AI38" i="1" s="1"/>
  <c r="AL46" i="1"/>
  <c r="AI46" i="1" s="1"/>
  <c r="AL37" i="1"/>
  <c r="AI37" i="1" s="1"/>
  <c r="AL42" i="1"/>
  <c r="AI42" i="1" s="1"/>
  <c r="AL30" i="1"/>
  <c r="AI30" i="1" s="1"/>
  <c r="AL35" i="1"/>
  <c r="AI35" i="1" s="1"/>
  <c r="AL34" i="1"/>
  <c r="AI34" i="1" s="1"/>
  <c r="CE50" i="1"/>
  <c r="CE49" i="1" s="1"/>
  <c r="CF28" i="1"/>
  <c r="CB28" i="1" s="1"/>
  <c r="AQ28" i="1"/>
  <c r="AQ21" i="1" s="1"/>
  <c r="AL36" i="1"/>
  <c r="AI36" i="1" s="1"/>
  <c r="Y59" i="1"/>
  <c r="AL31" i="1"/>
  <c r="AI31" i="1" s="1"/>
  <c r="AL43" i="1"/>
  <c r="AI43" i="1" s="1"/>
  <c r="AL39" i="1"/>
  <c r="AI39" i="1" s="1"/>
  <c r="AL45" i="1"/>
  <c r="AI45" i="1" s="1"/>
  <c r="AL32" i="1"/>
  <c r="AI32" i="1" s="1"/>
  <c r="AS82" i="1"/>
  <c r="AL44" i="1"/>
  <c r="AI44" i="1" s="1"/>
  <c r="AL33" i="1"/>
  <c r="AI33" i="1" s="1"/>
  <c r="BZ58" i="1"/>
  <c r="BW58" i="1" s="1"/>
  <c r="BC50" i="1"/>
  <c r="BP57" i="1"/>
  <c r="BP48" i="1" s="1"/>
  <c r="BM50" i="1"/>
  <c r="BQ48" i="1"/>
  <c r="CA49" i="1"/>
  <c r="Y64" i="1"/>
  <c r="AV49" i="1"/>
  <c r="AS49" i="1" s="1"/>
  <c r="BM49" i="1"/>
  <c r="V27" i="1"/>
  <c r="V22" i="1"/>
  <c r="V20" i="1" s="1"/>
  <c r="BZ50" i="1"/>
  <c r="AN50" i="1"/>
  <c r="AQ49" i="1"/>
  <c r="AQ48" i="1" s="1"/>
  <c r="AQ22" i="1" s="1"/>
  <c r="T22" i="1"/>
  <c r="T20" i="1" s="1"/>
  <c r="W22" i="1"/>
  <c r="W20" i="1" s="1"/>
  <c r="W27" i="1"/>
  <c r="U24" i="1"/>
  <c r="AR22" i="1"/>
  <c r="CF48" i="1"/>
  <c r="BF48" i="1"/>
  <c r="BC49" i="1"/>
  <c r="U69" i="1" l="1"/>
  <c r="AN28" i="1"/>
  <c r="AN21" i="1"/>
  <c r="AN49" i="1"/>
  <c r="AS68" i="1"/>
  <c r="AV48" i="1"/>
  <c r="AV22" i="1" s="1"/>
  <c r="AS22" i="1" s="1"/>
  <c r="U57" i="1"/>
  <c r="CB50" i="1"/>
  <c r="BM57" i="1"/>
  <c r="BZ57" i="1"/>
  <c r="BW57" i="1" s="1"/>
  <c r="BP27" i="1"/>
  <c r="BP22" i="1"/>
  <c r="BM48" i="1"/>
  <c r="BQ22" i="1"/>
  <c r="CA22" i="1" s="1"/>
  <c r="CA48" i="1"/>
  <c r="BQ27" i="1"/>
  <c r="BQ20" i="1" s="1"/>
  <c r="CA20" i="1" s="1"/>
  <c r="BW50" i="1"/>
  <c r="BZ49" i="1"/>
  <c r="BF22" i="1"/>
  <c r="BC22" i="1" s="1"/>
  <c r="BF27" i="1"/>
  <c r="BC48" i="1"/>
  <c r="CB49" i="1"/>
  <c r="CE48" i="1"/>
  <c r="CF22" i="1"/>
  <c r="AL28" i="1"/>
  <c r="AL21" i="1" s="1"/>
  <c r="U68" i="1" l="1"/>
  <c r="AS48" i="1"/>
  <c r="AV27" i="1"/>
  <c r="AS27" i="1" s="1"/>
  <c r="AS67" i="1"/>
  <c r="AN48" i="1"/>
  <c r="BM27" i="1"/>
  <c r="BP20" i="1"/>
  <c r="BM20" i="1" s="1"/>
  <c r="BM22" i="1"/>
  <c r="CE22" i="1"/>
  <c r="CE27" i="1"/>
  <c r="CB48" i="1"/>
  <c r="BC27" i="1"/>
  <c r="BF20" i="1"/>
  <c r="BC20" i="1" s="1"/>
  <c r="AI28" i="1"/>
  <c r="AI21" i="1" s="1"/>
  <c r="BZ48" i="1"/>
  <c r="BW49" i="1"/>
  <c r="AV20" i="1" l="1"/>
  <c r="AS20" i="1" s="1"/>
  <c r="U67" i="1"/>
  <c r="AN22" i="1"/>
  <c r="BW48" i="1"/>
  <c r="BZ22" i="1"/>
  <c r="BW22" i="1" s="1"/>
  <c r="CE20" i="1"/>
  <c r="CB22" i="1"/>
  <c r="Z89" i="1"/>
  <c r="Y89" i="1"/>
  <c r="AH89" i="1"/>
  <c r="AA89" i="1"/>
  <c r="AG89" i="1"/>
  <c r="AE89" i="1"/>
  <c r="AC89" i="1"/>
  <c r="AD89" i="1"/>
  <c r="AB89" i="1"/>
  <c r="AF89" i="1"/>
  <c r="AU89" i="1"/>
  <c r="AI89" i="1"/>
  <c r="AI88" i="1"/>
  <c r="AI87" i="1"/>
  <c r="AI86" i="1"/>
  <c r="AI85" i="1"/>
  <c r="AI25" i="1" s="1"/>
  <c r="AN89" i="1"/>
  <c r="BZ89" i="1"/>
  <c r="AT89" i="1"/>
  <c r="AS89" i="1" s="1"/>
  <c r="AS86" i="1" s="1"/>
  <c r="AS26" i="1" s="1"/>
  <c r="AR89" i="1"/>
  <c r="CF89" i="1" s="1"/>
  <c r="AR86" i="1"/>
  <c r="AR27" i="1" s="1"/>
  <c r="AM89" i="1"/>
  <c r="AL89" i="1"/>
  <c r="AL88" i="1" s="1"/>
  <c r="AQ89" i="1"/>
  <c r="AQ88" i="1"/>
  <c r="AQ87" i="1" s="1"/>
  <c r="AO89" i="1"/>
  <c r="AO88" i="1"/>
  <c r="CC88" i="1" s="1"/>
  <c r="AP89" i="1"/>
  <c r="AP88" i="1" s="1"/>
  <c r="AJ89" i="1"/>
  <c r="AJ88" i="1"/>
  <c r="BX88" i="1" s="1"/>
  <c r="AJ87" i="1"/>
  <c r="BX87" i="1" s="1"/>
  <c r="AK89" i="1"/>
  <c r="AK88" i="1"/>
  <c r="BY88" i="1" s="1"/>
  <c r="BZ88" i="1" l="1"/>
  <c r="AL87" i="1"/>
  <c r="AR26" i="1"/>
  <c r="CB89" i="1"/>
  <c r="U66" i="1"/>
  <c r="CC89" i="1"/>
  <c r="CE88" i="1"/>
  <c r="AJ86" i="1"/>
  <c r="BX86" i="1" s="1"/>
  <c r="CE89" i="1"/>
  <c r="BY89" i="1"/>
  <c r="CA89" i="1"/>
  <c r="AJ85" i="1"/>
  <c r="AJ25" i="1" s="1"/>
  <c r="BX89" i="1"/>
  <c r="AI84" i="1"/>
  <c r="AI83" i="1" s="1"/>
  <c r="AI82" i="1" s="1"/>
  <c r="AK87" i="1"/>
  <c r="AK86" i="1" s="1"/>
  <c r="AK85" i="1" s="1"/>
  <c r="BY85" i="1" s="1"/>
  <c r="AO87" i="1"/>
  <c r="CC87" i="1" s="1"/>
  <c r="BY87" i="1"/>
  <c r="AR20" i="1"/>
  <c r="CF20" i="1" s="1"/>
  <c r="CB20" i="1" s="1"/>
  <c r="AP87" i="1"/>
  <c r="CD88" i="1"/>
  <c r="AN88" i="1"/>
  <c r="AQ86" i="1"/>
  <c r="CE87" i="1"/>
  <c r="AM88" i="1"/>
  <c r="CD89" i="1"/>
  <c r="CF86" i="1"/>
  <c r="AI20" i="1" l="1"/>
  <c r="BW89" i="1"/>
  <c r="U48" i="1"/>
  <c r="BZ87" i="1"/>
  <c r="AL86" i="1"/>
  <c r="AO86" i="1"/>
  <c r="AO85" i="1" s="1"/>
  <c r="CC85" i="1" s="1"/>
  <c r="BY86" i="1"/>
  <c r="AN87" i="1"/>
  <c r="AO25" i="1"/>
  <c r="AJ84" i="1"/>
  <c r="BX85" i="1"/>
  <c r="AO83" i="1"/>
  <c r="CC83" i="1" s="1"/>
  <c r="AK25" i="1"/>
  <c r="AK84" i="1"/>
  <c r="AK83" i="1" s="1"/>
  <c r="CF26" i="1"/>
  <c r="CF27" i="1"/>
  <c r="CB27" i="1" s="1"/>
  <c r="CA88" i="1"/>
  <c r="BW88" i="1" s="1"/>
  <c r="AM87" i="1"/>
  <c r="CE86" i="1"/>
  <c r="CE26" i="1" s="1"/>
  <c r="AQ27" i="1"/>
  <c r="AQ20" i="1"/>
  <c r="AQ26" i="1"/>
  <c r="CB88" i="1"/>
  <c r="AP86" i="1"/>
  <c r="CD87" i="1"/>
  <c r="CB87" i="1" s="1"/>
  <c r="AI27" i="1"/>
  <c r="AI26" i="1" s="1"/>
  <c r="AI24" i="1"/>
  <c r="CC86" i="1" l="1"/>
  <c r="AL85" i="1"/>
  <c r="BZ86" i="1"/>
  <c r="BZ26" i="1" s="1"/>
  <c r="BY84" i="1"/>
  <c r="AO82" i="1"/>
  <c r="CC82" i="1" s="1"/>
  <c r="BX84" i="1"/>
  <c r="AJ83" i="1"/>
  <c r="CB26" i="1"/>
  <c r="AM86" i="1"/>
  <c r="CA87" i="1"/>
  <c r="BW87" i="1" s="1"/>
  <c r="BY83" i="1"/>
  <c r="AK82" i="1"/>
  <c r="BY82" i="1" s="1"/>
  <c r="CD86" i="1"/>
  <c r="AP85" i="1"/>
  <c r="AN86" i="1"/>
  <c r="BZ85" i="1" l="1"/>
  <c r="AL84" i="1"/>
  <c r="AL25" i="1"/>
  <c r="AJ82" i="1"/>
  <c r="BX82" i="1" s="1"/>
  <c r="BX83" i="1"/>
  <c r="U26" i="1"/>
  <c r="U27" i="1"/>
  <c r="AP25" i="1"/>
  <c r="CD85" i="1"/>
  <c r="AP83" i="1"/>
  <c r="AN26" i="1"/>
  <c r="AN27" i="1"/>
  <c r="AN20" i="1"/>
  <c r="CB86" i="1"/>
  <c r="CA86" i="1"/>
  <c r="AM85" i="1"/>
  <c r="AL83" i="1" l="1"/>
  <c r="BZ84" i="1"/>
  <c r="CA85" i="1"/>
  <c r="BW85" i="1" s="1"/>
  <c r="AM84" i="1"/>
  <c r="AM25" i="1"/>
  <c r="CA25" i="1" s="1"/>
  <c r="BW25" i="1" s="1"/>
  <c r="CA26" i="1"/>
  <c r="BW26" i="1" s="1"/>
  <c r="BW86" i="1"/>
  <c r="AP82" i="1"/>
  <c r="CD82" i="1" s="1"/>
  <c r="CD83" i="1"/>
  <c r="AL20" i="1" l="1"/>
  <c r="BZ83" i="1"/>
  <c r="AL82" i="1"/>
  <c r="CB83" i="1"/>
  <c r="AM83" i="1"/>
  <c r="CA84" i="1"/>
  <c r="BW84" i="1" s="1"/>
  <c r="AL27" i="1" l="1"/>
  <c r="AL26" i="1" s="1"/>
  <c r="BZ82" i="1"/>
  <c r="CA83" i="1"/>
  <c r="AM82" i="1"/>
  <c r="CA82" i="1" s="1"/>
  <c r="BZ27" i="1" l="1"/>
  <c r="BZ20" i="1" s="1"/>
  <c r="BW20" i="1" s="1"/>
  <c r="BZ24" i="1"/>
  <c r="BW24" i="1" s="1"/>
  <c r="BW83" i="1"/>
  <c r="CA27" i="1"/>
  <c r="BW27" i="1" s="1"/>
  <c r="BW82" i="1"/>
</calcChain>
</file>

<file path=xl/sharedStrings.xml><?xml version="1.0" encoding="utf-8"?>
<sst xmlns="http://schemas.openxmlformats.org/spreadsheetml/2006/main" count="1531" uniqueCount="249">
  <si>
    <t>Приложение  № 2</t>
  </si>
  <si>
    <t>к приказу Минэнерго России</t>
  </si>
  <si>
    <t>от «05» мая 2016 г. №380</t>
  </si>
  <si>
    <t>Форма 2.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</si>
  <si>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</si>
  <si>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</si>
  <si>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</si>
  <si>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</si>
  <si>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</si>
  <si>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</si>
  <si>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</si>
  <si>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</si>
  <si>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</si>
  <si>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</si>
  <si>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</si>
  <si>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</si>
  <si>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</si>
  <si>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</si>
  <si>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</si>
  <si>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</si>
  <si>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</si>
  <si>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Предложение по корректировке утвержденного плана
2026 года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</si>
  <si>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</si>
  <si>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</si>
  <si>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</si>
  <si>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</si>
  <si>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</si>
  <si>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</si>
  <si>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</si>
  <si>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</si>
  <si>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</si>
  <si>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</si>
  <si>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</si>
  <si>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</si>
  <si>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</si>
  <si>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</si>
  <si>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</si>
  <si>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</si>
  <si>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</si>
  <si>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</si>
  <si>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</si>
  <si>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</si>
  <si>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</si>
  <si>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</si>
  <si>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</si>
  <si>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</si>
  <si>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</si>
  <si>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</si>
  <si>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</si>
  <si>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</si>
  <si>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</si>
  <si>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</si>
  <si>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</si>
  <si>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</si>
  <si>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</si>
  <si>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</si>
  <si>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</si>
  <si>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</si>
  <si>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</si>
  <si>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</si>
  <si>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</si>
  <si>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</si>
  <si>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</si>
  <si>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</si>
  <si>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</si>
  <si>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</si>
  <si>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</si>
  <si>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</si>
  <si>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</si>
  <si>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</si>
  <si>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</si>
  <si>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</si>
  <si>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</si>
  <si>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</si>
  <si>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</si>
  <si>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</si>
  <si>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</si>
  <si>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</si>
  <si>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</si>
  <si>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</si>
  <si>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</si>
  <si>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</si>
  <si>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</si>
  <si>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</si>
  <si>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</si>
  <si>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</si>
  <si>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</si>
  <si>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</si>
  <si>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</si>
  <si>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</si>
  <si>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</si>
  <si>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</si>
  <si>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</si>
  <si>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</si>
  <si>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</si>
  <si>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</si>
  <si>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</si>
  <si>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</si>
  <si>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</si>
  <si>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</si>
  <si>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</si>
  <si>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</si>
  <si>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</si>
  <si>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</si>
  <si>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</si>
  <si>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</si>
  <si>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</si>
  <si>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</si>
  <si>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</si>
  <si>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</si>
  <si>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</si>
  <si>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</si>
  <si>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</si>
  <si>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</si>
  <si>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</si>
  <si>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</si>
  <si>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</si>
  <si>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</si>
  <si>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</si>
  <si>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</si>
  <si>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</si>
  <si>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</si>
  <si>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</si>
  <si>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</si>
  <si>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</si>
  <si>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</si>
  <si>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</si>
  <si>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</si>
  <si>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</si>
  <si>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</si>
  <si>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</si>
  <si>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</si>
  <si>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</si>
  <si>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</si>
  <si>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</si>
  <si>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</si>
  <si>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</si>
  <si>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</si>
  <si>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</si>
  <si>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</si>
  <si>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</si>
  <si>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</si>
  <si>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</si>
  <si>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</si>
  <si>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</si>
  <si>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</si>
  <si>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</si>
  <si>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</si>
  <si>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</si>
  <si>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</si>
  <si>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</si>
  <si>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</si>
  <si>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</si>
  <si>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</si>
  <si>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</si>
  <si>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</si>
  <si>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</si>
  <si>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1.1.</t>
  </si>
  <si>
    <t>1.1.1.</t>
  </si>
  <si>
    <t>1.1.2.</t>
  </si>
  <si>
    <t>1.1.3.</t>
  </si>
  <si>
    <t>1.1.4.</t>
  </si>
  <si>
    <t>1.2.</t>
  </si>
  <si>
    <t>1.2.1.</t>
  </si>
  <si>
    <t>1.2.2.</t>
  </si>
  <si>
    <t>1.2.3.</t>
  </si>
  <si>
    <t>1.2.4.</t>
  </si>
  <si>
    <t>1.3.</t>
  </si>
  <si>
    <t>1.3.1.</t>
  </si>
  <si>
    <t>1.3.2.</t>
  </si>
  <si>
    <t>1.4.</t>
  </si>
  <si>
    <t>1.5.</t>
  </si>
  <si>
    <t>1.6.</t>
  </si>
  <si>
    <t>нд</t>
  </si>
  <si>
    <t>План
2025 года</t>
  </si>
  <si>
    <t>План
2026 года</t>
  </si>
  <si>
    <t>План
2027 года</t>
  </si>
  <si>
    <t>План
2028 года</t>
  </si>
  <si>
    <t>Предложение по корректировке утвержденного плана
2028 года</t>
  </si>
  <si>
    <t>Предложение по корректировке утвержденного плана
2027 года</t>
  </si>
  <si>
    <t>План 
на 01.01.2024 г.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</si>
  <si>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</si>
  <si>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</si>
  <si>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Вологодская область</t>
  </si>
  <si>
    <t>План 
на 01.01.2025 г.</t>
  </si>
  <si>
    <t>Предложение по корректировке утвержденного плана на 01.01.2025 г.</t>
  </si>
  <si>
    <t>Фактический объем финансирования на 01.01.2024 г., млн рублей 
(с НДС)</t>
  </si>
  <si>
    <t>Финансирование капитальных вложений 
2024 года в прогнозных ценах, млн рублей (с НДС)</t>
  </si>
  <si>
    <t>Предложение по корректировке утвержденного плана 2025 года</t>
  </si>
  <si>
    <t>приказ Департамента топливно-энергетического комплекса и тарифного регулирования Вологодской области от 17.12.2021 № 166</t>
  </si>
  <si>
    <t>1.2.1.1.1</t>
  </si>
  <si>
    <t>1.2.1.1.2</t>
  </si>
  <si>
    <t>1.2.1.1.3</t>
  </si>
  <si>
    <t>1.2.1.1.4</t>
  </si>
  <si>
    <t>1.2.1.1.5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</si>
  <si>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</si>
  <si>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</si>
  <si>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</si>
  <si>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</si>
  <si>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</si>
  <si>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</si>
  <si>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</si>
  <si>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</si>
  <si>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L_ISUE_1.2.3.1_02</t>
  </si>
  <si>
    <t>P_1</t>
  </si>
  <si>
    <t>1.2.3.5.1</t>
  </si>
  <si>
    <t>1.4.1.</t>
  </si>
  <si>
    <t>1.4.2.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</si>
  <si>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</si>
  <si>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Приобретение генератора ЭД-150-Т400-1PKM26-ПОЖ</t>
  </si>
  <si>
    <t>Приобретение легкового автомобиля LADA GRANTA</t>
  </si>
  <si>
    <t>Приобретение Бурильно-крановая установка TAURUS 035A на базе ГАЗ</t>
  </si>
  <si>
    <t>1.6.1.</t>
  </si>
  <si>
    <t>1.6.2.</t>
  </si>
  <si>
    <t>1.6.3.</t>
  </si>
  <si>
    <t>1.2.2.1.1.</t>
  </si>
  <si>
    <t>P_2</t>
  </si>
  <si>
    <t>P_3</t>
  </si>
  <si>
    <t>P_4</t>
  </si>
  <si>
    <t>P_5</t>
  </si>
  <si>
    <t>P_6</t>
  </si>
  <si>
    <t>P_8</t>
  </si>
  <si>
    <t>P_9</t>
  </si>
  <si>
    <t>P_10</t>
  </si>
  <si>
    <t>P_11</t>
  </si>
  <si>
    <t>P_12</t>
  </si>
  <si>
    <t>П</t>
  </si>
  <si>
    <t>Н</t>
  </si>
  <si>
    <t>Перенос срока реализации мероприятия в силу ограничения объема финансирования мероприятий и возникновения потребности в выполнении иных работ по реконструкции объектов электросетевого хозяйства</t>
  </si>
  <si>
    <t>Необходимость доведения технических характеристик оборудования до установленных требований</t>
  </si>
  <si>
    <t>Необходимость доведения технических характеристик объектов электросетевого хозяйства до установленных требований</t>
  </si>
  <si>
    <t>Обеспечение уровня энергоснабжения потребителей установленным техническим требованиям</t>
  </si>
  <si>
    <t>Необходимость обеспечения бесперебойного энергоснабжения при ликвидации аварийных и прочих ситуаций</t>
  </si>
  <si>
    <t xml:space="preserve">Необходимость перемещения оперативных служб и инвентаря между объектами электросетевого хозяйства </t>
  </si>
  <si>
    <t>Необходимость проведения работ по ремонту и иному обслуживанию линий электропередачи</t>
  </si>
  <si>
    <t>P_7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</si>
  <si>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</si>
  <si>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</si>
  <si>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</si>
  <si>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</si>
  <si>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</si>
  <si>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</si>
  <si>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</si>
  <si>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февраль 2021</t>
  </si>
  <si>
    <t>Реализация мероприятий по интеллектуальному учету электричекой энергии (133 шт.) Вологодский МО</t>
  </si>
  <si>
    <t>Увеличение стоимости вызвано удорожанием оборудования и работ по реконструкции трансформаторной подстанции</t>
  </si>
  <si>
    <t>Реконструкция оборудования: замена масляных выключателей на вакуумные с заменой блока РЗА (11 шт.), г.Вологда, Окружное шоссе, 13</t>
  </si>
  <si>
    <t>Г</t>
  </si>
  <si>
    <t>Согласно принятым ТБР, данные расходы учтены в составе неподконтрольных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</si>
</sst>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[$-419]mmmm\ yyyy;@"/>
    <numFmt numFmtId="166" formatCode="0.000"/>
    <numFmt numFmtId="167" formatCode="#,##0.000"/>
    <numFmt numFmtId="168" formatCode="#,##0.0000"/>
    <numFmt numFmtId="169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5" fillId="0" borderId="0"/>
  </cellStyleXfs>
  <cellXfs count="41">
    <xf numFmtId="0" fontId="0" fillId="0" borderId="0" xfId="0"/>
    <xf numFmtId="0" fontId="2" fillId="0" borderId="0" xfId="1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/>
    </xf>
  </cellXfs>
  <cellStyles count="5">
    <cellStyle name="Обычный" xfId="0" builtinId="0"/>
    <cellStyle name="Обычный 2" xfId="4" xr:uid="{92E1A504-1A6C-D646-A00F-239CC1E9C659}"/>
    <cellStyle name="Обычный 3 2" xfId="2" xr:uid="{00000000-0005-0000-0000-000001000000}"/>
    <cellStyle name="Обычный 7" xfId="3" xr:uid="{22C70216-4FB0-1E4D-B086-2559EE505634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89"/>
  <sheetViews>
    <sheetView tabSelected="1" topLeftCell="A14" zoomScale="65" zoomScaleNormal="70" workbookViewId="0">
      <pane xSplit="3" ySplit="6" topLeftCell="D20" activePane="bottomRight" state="frozen"/>
      <selection activeCell="A14" sqref="A14"/>
      <selection pane="topRight" activeCell="D14" sqref="D14"/>
      <selection pane="bottomLeft" activeCell="A20" sqref="A20"/>
      <selection pane="bottomRight" activeCell="AS15" sqref="AS15"/>
    </sheetView>
  </sheetViews>
  <sheetFormatPr defaultColWidth="9.140625" defaultRowHeight="15.75" x14ac:dyDescent="0.25"/>
  <cols>
    <col min="1" max="1" width="11.42578125" style="17" customWidth="1"/>
    <col min="2" max="2" width="72.42578125" style="39" customWidth="1"/>
    <col min="3" max="3" width="18.140625" style="17" customWidth="1"/>
    <col min="4" max="5" width="8.28515625" style="17" customWidth="1"/>
    <col min="6" max="7" width="11.140625" style="17" customWidth="1"/>
    <col min="8" max="8" width="13.85546875" style="11" customWidth="1"/>
    <col min="9" max="9" width="16.140625" style="11" customWidth="1"/>
    <col min="10" max="10" width="17.42578125" style="40" customWidth="1"/>
    <col min="11" max="11" width="9.28515625" style="11" customWidth="1"/>
    <col min="12" max="12" width="10.85546875" style="11" customWidth="1"/>
    <col min="13" max="13" width="11" style="40" customWidth="1"/>
    <col min="14" max="14" width="10.85546875" style="11" customWidth="1"/>
    <col min="15" max="15" width="18.42578125" style="11" customWidth="1"/>
    <col min="16" max="24" width="13" style="11" customWidth="1"/>
    <col min="25" max="77" width="10.85546875" style="11" customWidth="1"/>
    <col min="78" max="78" width="15.85546875" style="11" customWidth="1"/>
    <col min="79" max="84" width="10.85546875" style="11" customWidth="1"/>
    <col min="85" max="85" width="50.140625" style="39" customWidth="1"/>
    <col min="86" max="16384" width="9.140625" style="17"/>
  </cols>
  <sheetData>
    <row r="1" spans="1:8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</row>
    <row r="2" spans="1:85" x14ac:dyDescent="0.25">
      <c r="A2" s="5"/>
      <c r="B2" s="12"/>
      <c r="C2" s="5"/>
      <c r="D2" s="5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5"/>
      <c r="AE2" s="5"/>
      <c r="AF2" s="5"/>
      <c r="AG2" s="5"/>
      <c r="AH2" s="5"/>
      <c r="AI2" s="2"/>
      <c r="AJ2" s="2"/>
      <c r="AK2" s="2"/>
      <c r="AL2" s="2"/>
      <c r="AM2" s="2"/>
      <c r="AN2" s="5"/>
      <c r="AO2" s="5"/>
      <c r="AP2" s="5"/>
      <c r="AQ2" s="5"/>
      <c r="AR2" s="5"/>
      <c r="AS2" s="2"/>
      <c r="AT2" s="2"/>
      <c r="AU2" s="2"/>
      <c r="AV2" s="2"/>
      <c r="AW2" s="2"/>
      <c r="AX2" s="5"/>
      <c r="AY2" s="5"/>
      <c r="AZ2" s="5"/>
      <c r="BA2" s="5"/>
      <c r="BB2" s="5"/>
      <c r="BC2" s="2"/>
      <c r="BD2" s="2"/>
      <c r="BE2" s="2"/>
      <c r="BF2" s="2"/>
      <c r="BG2" s="2"/>
      <c r="BH2" s="5"/>
      <c r="BI2" s="5"/>
      <c r="BJ2" s="5"/>
      <c r="BK2" s="5"/>
      <c r="BL2" s="5"/>
      <c r="BM2" s="2"/>
      <c r="BN2" s="2"/>
      <c r="BO2" s="2"/>
      <c r="BP2" s="2"/>
      <c r="BQ2" s="2"/>
      <c r="BR2" s="5"/>
      <c r="BS2" s="5"/>
      <c r="BT2" s="5"/>
      <c r="BU2" s="5"/>
      <c r="BV2" s="5"/>
      <c r="BW2" s="2"/>
      <c r="BX2" s="2"/>
      <c r="BY2" s="2"/>
      <c r="BZ2" s="2"/>
      <c r="CA2" s="2"/>
      <c r="CB2" s="5"/>
      <c r="CC2" s="5"/>
      <c r="CD2" s="5"/>
      <c r="CE2" s="5"/>
      <c r="CF2" s="5"/>
      <c r="CG2" s="12"/>
    </row>
    <row r="3" spans="1:85" x14ac:dyDescent="0.25">
      <c r="A3" s="5"/>
      <c r="B3" s="12"/>
      <c r="C3" s="5"/>
      <c r="D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 t="s">
        <v>0</v>
      </c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12"/>
    </row>
    <row r="4" spans="1:85" x14ac:dyDescent="0.25">
      <c r="A4" s="5"/>
      <c r="B4" s="12"/>
      <c r="C4" s="5"/>
      <c r="D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2"/>
      <c r="X4" s="5"/>
      <c r="Y4" s="5"/>
      <c r="Z4" s="5"/>
      <c r="AA4" s="5"/>
      <c r="AB4" s="5"/>
      <c r="AC4" s="5"/>
      <c r="AD4" s="5"/>
      <c r="AE4" s="5"/>
      <c r="AF4" s="5"/>
      <c r="AG4" s="5"/>
      <c r="AH4" s="5" t="s">
        <v>1</v>
      </c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12"/>
    </row>
    <row r="5" spans="1:85" x14ac:dyDescent="0.25">
      <c r="A5" s="5"/>
      <c r="B5" s="12"/>
      <c r="C5" s="5"/>
      <c r="D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 t="s">
        <v>2</v>
      </c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12"/>
    </row>
    <row r="6" spans="1:85" x14ac:dyDescent="0.25">
      <c r="A6" s="18" t="s">
        <v>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12"/>
    </row>
    <row r="7" spans="1:85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12"/>
    </row>
    <row r="8" spans="1:85" x14ac:dyDescent="0.25">
      <c r="A8" s="18" t="s">
        <v>181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12"/>
    </row>
    <row r="9" spans="1:8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12"/>
    </row>
    <row r="10" spans="1:8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12"/>
    </row>
    <row r="11" spans="1:85" x14ac:dyDescent="0.25">
      <c r="A11" s="18" t="s">
        <v>182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12"/>
    </row>
    <row r="12" spans="1:85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</row>
    <row r="13" spans="1:85" x14ac:dyDescent="0.25">
      <c r="A13" s="18" t="s">
        <v>189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12"/>
    </row>
    <row r="14" spans="1:85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12"/>
    </row>
    <row r="15" spans="1:85" x14ac:dyDescent="0.25">
      <c r="A15" s="5"/>
      <c r="B15" s="12"/>
      <c r="C15" s="5"/>
      <c r="D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2"/>
      <c r="U15" s="5"/>
      <c r="V15" s="12"/>
      <c r="W15" s="12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12"/>
    </row>
    <row r="16" spans="1:85" ht="78.95" customHeight="1" x14ac:dyDescent="0.25">
      <c r="A16" s="13" t="s">
        <v>4</v>
      </c>
      <c r="B16" s="13" t="s">
        <v>5</v>
      </c>
      <c r="C16" s="13" t="s">
        <v>6</v>
      </c>
      <c r="D16" s="19" t="s">
        <v>7</v>
      </c>
      <c r="E16" s="20" t="s">
        <v>8</v>
      </c>
      <c r="F16" s="13" t="s">
        <v>9</v>
      </c>
      <c r="G16" s="13"/>
      <c r="H16" s="13" t="s">
        <v>10</v>
      </c>
      <c r="I16" s="13"/>
      <c r="J16" s="13"/>
      <c r="K16" s="13"/>
      <c r="L16" s="13"/>
      <c r="M16" s="13"/>
      <c r="N16" s="19" t="s">
        <v>11</v>
      </c>
      <c r="O16" s="13" t="s">
        <v>186</v>
      </c>
      <c r="P16" s="13" t="s">
        <v>12</v>
      </c>
      <c r="Q16" s="13"/>
      <c r="R16" s="13"/>
      <c r="S16" s="13"/>
      <c r="T16" s="13" t="s">
        <v>13</v>
      </c>
      <c r="U16" s="13"/>
      <c r="V16" s="13" t="s">
        <v>14</v>
      </c>
      <c r="W16" s="13"/>
      <c r="X16" s="13"/>
      <c r="Y16" s="13" t="s">
        <v>187</v>
      </c>
      <c r="Z16" s="13"/>
      <c r="AA16" s="13"/>
      <c r="AB16" s="13"/>
      <c r="AC16" s="13"/>
      <c r="AD16" s="13"/>
      <c r="AE16" s="13"/>
      <c r="AF16" s="13"/>
      <c r="AG16" s="13"/>
      <c r="AH16" s="13"/>
      <c r="AI16" s="13" t="s">
        <v>15</v>
      </c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 t="s">
        <v>16</v>
      </c>
    </row>
    <row r="17" spans="1:87" ht="85.5" customHeight="1" x14ac:dyDescent="0.25">
      <c r="A17" s="13"/>
      <c r="B17" s="13"/>
      <c r="C17" s="13"/>
      <c r="D17" s="19"/>
      <c r="E17" s="20"/>
      <c r="F17" s="13"/>
      <c r="G17" s="13"/>
      <c r="H17" s="13" t="s">
        <v>17</v>
      </c>
      <c r="I17" s="13"/>
      <c r="J17" s="13"/>
      <c r="K17" s="13" t="s">
        <v>18</v>
      </c>
      <c r="L17" s="13"/>
      <c r="M17" s="13"/>
      <c r="N17" s="19"/>
      <c r="O17" s="13"/>
      <c r="P17" s="13" t="s">
        <v>17</v>
      </c>
      <c r="Q17" s="13"/>
      <c r="R17" s="13" t="s">
        <v>18</v>
      </c>
      <c r="S17" s="13"/>
      <c r="T17" s="13"/>
      <c r="U17" s="13"/>
      <c r="V17" s="13"/>
      <c r="W17" s="13"/>
      <c r="X17" s="13"/>
      <c r="Y17" s="13" t="s">
        <v>19</v>
      </c>
      <c r="Z17" s="13"/>
      <c r="AA17" s="13"/>
      <c r="AB17" s="13"/>
      <c r="AC17" s="13"/>
      <c r="AD17" s="13" t="s">
        <v>20</v>
      </c>
      <c r="AE17" s="13"/>
      <c r="AF17" s="13"/>
      <c r="AG17" s="13"/>
      <c r="AH17" s="13"/>
      <c r="AI17" s="21" t="s">
        <v>174</v>
      </c>
      <c r="AJ17" s="22"/>
      <c r="AK17" s="22"/>
      <c r="AL17" s="22"/>
      <c r="AM17" s="23"/>
      <c r="AN17" s="13" t="s">
        <v>188</v>
      </c>
      <c r="AO17" s="13"/>
      <c r="AP17" s="13"/>
      <c r="AQ17" s="13"/>
      <c r="AR17" s="13"/>
      <c r="AS17" s="21" t="s">
        <v>175</v>
      </c>
      <c r="AT17" s="22"/>
      <c r="AU17" s="22"/>
      <c r="AV17" s="22"/>
      <c r="AW17" s="23"/>
      <c r="AX17" s="13" t="s">
        <v>21</v>
      </c>
      <c r="AY17" s="13"/>
      <c r="AZ17" s="13"/>
      <c r="BA17" s="13"/>
      <c r="BB17" s="13"/>
      <c r="BC17" s="21" t="s">
        <v>176</v>
      </c>
      <c r="BD17" s="22"/>
      <c r="BE17" s="22"/>
      <c r="BF17" s="22"/>
      <c r="BG17" s="23"/>
      <c r="BH17" s="13" t="s">
        <v>179</v>
      </c>
      <c r="BI17" s="13"/>
      <c r="BJ17" s="13"/>
      <c r="BK17" s="13"/>
      <c r="BL17" s="13"/>
      <c r="BM17" s="21" t="s">
        <v>177</v>
      </c>
      <c r="BN17" s="22"/>
      <c r="BO17" s="22"/>
      <c r="BP17" s="22"/>
      <c r="BQ17" s="23"/>
      <c r="BR17" s="13" t="s">
        <v>178</v>
      </c>
      <c r="BS17" s="13"/>
      <c r="BT17" s="13"/>
      <c r="BU17" s="13"/>
      <c r="BV17" s="13"/>
      <c r="BW17" s="13" t="s">
        <v>22</v>
      </c>
      <c r="BX17" s="13"/>
      <c r="BY17" s="13"/>
      <c r="BZ17" s="13"/>
      <c r="CA17" s="13"/>
      <c r="CB17" s="13" t="s">
        <v>23</v>
      </c>
      <c r="CC17" s="13"/>
      <c r="CD17" s="13"/>
      <c r="CE17" s="13"/>
      <c r="CF17" s="13"/>
      <c r="CG17" s="13"/>
    </row>
    <row r="18" spans="1:87" ht="117" customHeight="1" x14ac:dyDescent="0.25">
      <c r="A18" s="13"/>
      <c r="B18" s="13"/>
      <c r="C18" s="13"/>
      <c r="D18" s="19"/>
      <c r="E18" s="20"/>
      <c r="F18" s="24" t="s">
        <v>24</v>
      </c>
      <c r="G18" s="24" t="s">
        <v>18</v>
      </c>
      <c r="H18" s="6" t="s">
        <v>25</v>
      </c>
      <c r="I18" s="6" t="s">
        <v>26</v>
      </c>
      <c r="J18" s="6" t="s">
        <v>27</v>
      </c>
      <c r="K18" s="6" t="s">
        <v>25</v>
      </c>
      <c r="L18" s="6" t="s">
        <v>26</v>
      </c>
      <c r="M18" s="6" t="s">
        <v>27</v>
      </c>
      <c r="N18" s="19"/>
      <c r="O18" s="13"/>
      <c r="P18" s="6" t="s">
        <v>28</v>
      </c>
      <c r="Q18" s="6" t="s">
        <v>29</v>
      </c>
      <c r="R18" s="6" t="s">
        <v>28</v>
      </c>
      <c r="S18" s="6" t="s">
        <v>29</v>
      </c>
      <c r="T18" s="6" t="s">
        <v>17</v>
      </c>
      <c r="U18" s="6" t="s">
        <v>18</v>
      </c>
      <c r="V18" s="6" t="s">
        <v>180</v>
      </c>
      <c r="W18" s="6" t="s">
        <v>184</v>
      </c>
      <c r="X18" s="6" t="s">
        <v>185</v>
      </c>
      <c r="Y18" s="6" t="s">
        <v>30</v>
      </c>
      <c r="Z18" s="6" t="s">
        <v>31</v>
      </c>
      <c r="AA18" s="6" t="s">
        <v>32</v>
      </c>
      <c r="AB18" s="6" t="s">
        <v>33</v>
      </c>
      <c r="AC18" s="6" t="s">
        <v>34</v>
      </c>
      <c r="AD18" s="6" t="s">
        <v>30</v>
      </c>
      <c r="AE18" s="6" t="s">
        <v>31</v>
      </c>
      <c r="AF18" s="6" t="s">
        <v>32</v>
      </c>
      <c r="AG18" s="6" t="s">
        <v>33</v>
      </c>
      <c r="AH18" s="6" t="s">
        <v>34</v>
      </c>
      <c r="AI18" s="6" t="s">
        <v>30</v>
      </c>
      <c r="AJ18" s="6" t="s">
        <v>31</v>
      </c>
      <c r="AK18" s="6" t="s">
        <v>32</v>
      </c>
      <c r="AL18" s="6" t="s">
        <v>33</v>
      </c>
      <c r="AM18" s="6" t="s">
        <v>34</v>
      </c>
      <c r="AN18" s="6" t="s">
        <v>30</v>
      </c>
      <c r="AO18" s="6" t="s">
        <v>31</v>
      </c>
      <c r="AP18" s="6" t="s">
        <v>32</v>
      </c>
      <c r="AQ18" s="6" t="s">
        <v>33</v>
      </c>
      <c r="AR18" s="6" t="s">
        <v>34</v>
      </c>
      <c r="AS18" s="6" t="s">
        <v>30</v>
      </c>
      <c r="AT18" s="6" t="s">
        <v>31</v>
      </c>
      <c r="AU18" s="6" t="s">
        <v>32</v>
      </c>
      <c r="AV18" s="6" t="s">
        <v>33</v>
      </c>
      <c r="AW18" s="6" t="s">
        <v>34</v>
      </c>
      <c r="AX18" s="6" t="s">
        <v>30</v>
      </c>
      <c r="AY18" s="6" t="s">
        <v>31</v>
      </c>
      <c r="AZ18" s="6" t="s">
        <v>32</v>
      </c>
      <c r="BA18" s="6" t="s">
        <v>33</v>
      </c>
      <c r="BB18" s="6" t="s">
        <v>34</v>
      </c>
      <c r="BC18" s="6" t="s">
        <v>30</v>
      </c>
      <c r="BD18" s="6" t="s">
        <v>31</v>
      </c>
      <c r="BE18" s="6" t="s">
        <v>32</v>
      </c>
      <c r="BF18" s="6" t="s">
        <v>33</v>
      </c>
      <c r="BG18" s="6" t="s">
        <v>34</v>
      </c>
      <c r="BH18" s="6" t="s">
        <v>30</v>
      </c>
      <c r="BI18" s="6" t="s">
        <v>31</v>
      </c>
      <c r="BJ18" s="6" t="s">
        <v>32</v>
      </c>
      <c r="BK18" s="6" t="s">
        <v>33</v>
      </c>
      <c r="BL18" s="6" t="s">
        <v>34</v>
      </c>
      <c r="BM18" s="6" t="s">
        <v>30</v>
      </c>
      <c r="BN18" s="6" t="s">
        <v>31</v>
      </c>
      <c r="BO18" s="6" t="s">
        <v>32</v>
      </c>
      <c r="BP18" s="6" t="s">
        <v>33</v>
      </c>
      <c r="BQ18" s="6" t="s">
        <v>34</v>
      </c>
      <c r="BR18" s="6" t="s">
        <v>30</v>
      </c>
      <c r="BS18" s="6" t="s">
        <v>31</v>
      </c>
      <c r="BT18" s="6" t="s">
        <v>32</v>
      </c>
      <c r="BU18" s="6" t="s">
        <v>33</v>
      </c>
      <c r="BV18" s="6" t="s">
        <v>34</v>
      </c>
      <c r="BW18" s="6" t="s">
        <v>30</v>
      </c>
      <c r="BX18" s="6" t="s">
        <v>31</v>
      </c>
      <c r="BY18" s="6" t="s">
        <v>32</v>
      </c>
      <c r="BZ18" s="6" t="s">
        <v>33</v>
      </c>
      <c r="CA18" s="6" t="s">
        <v>34</v>
      </c>
      <c r="CB18" s="6" t="s">
        <v>30</v>
      </c>
      <c r="CC18" s="6" t="s">
        <v>31</v>
      </c>
      <c r="CD18" s="6" t="s">
        <v>32</v>
      </c>
      <c r="CE18" s="6" t="s">
        <v>33</v>
      </c>
      <c r="CF18" s="6" t="s">
        <v>34</v>
      </c>
      <c r="CG18" s="13"/>
    </row>
    <row r="19" spans="1:87" ht="15.75" customHeight="1" x14ac:dyDescent="0.25">
      <c r="A19" s="25">
        <v>1</v>
      </c>
      <c r="B19" s="25">
        <v>2</v>
      </c>
      <c r="C19" s="25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 t="s">
        <v>35</v>
      </c>
      <c r="Q19" s="7" t="s">
        <v>36</v>
      </c>
      <c r="R19" s="7" t="s">
        <v>37</v>
      </c>
      <c r="S19" s="7" t="s">
        <v>38</v>
      </c>
      <c r="T19" s="7">
        <v>17</v>
      </c>
      <c r="U19" s="7">
        <v>18</v>
      </c>
      <c r="V19" s="7">
        <v>19</v>
      </c>
      <c r="W19" s="7">
        <v>20</v>
      </c>
      <c r="X19" s="7">
        <v>21</v>
      </c>
      <c r="Y19" s="7">
        <v>22</v>
      </c>
      <c r="Z19" s="7">
        <v>23</v>
      </c>
      <c r="AA19" s="7">
        <v>24</v>
      </c>
      <c r="AB19" s="7">
        <v>25</v>
      </c>
      <c r="AC19" s="7">
        <v>26</v>
      </c>
      <c r="AD19" s="7">
        <v>27</v>
      </c>
      <c r="AE19" s="7">
        <v>28</v>
      </c>
      <c r="AF19" s="7">
        <v>29</v>
      </c>
      <c r="AG19" s="7">
        <v>30</v>
      </c>
      <c r="AH19" s="7">
        <v>31</v>
      </c>
      <c r="AI19" s="7" t="s">
        <v>39</v>
      </c>
      <c r="AJ19" s="7" t="s">
        <v>40</v>
      </c>
      <c r="AK19" s="7" t="s">
        <v>41</v>
      </c>
      <c r="AL19" s="7" t="s">
        <v>42</v>
      </c>
      <c r="AM19" s="7" t="s">
        <v>43</v>
      </c>
      <c r="AN19" s="7" t="s">
        <v>44</v>
      </c>
      <c r="AO19" s="7" t="s">
        <v>45</v>
      </c>
      <c r="AP19" s="7" t="s">
        <v>46</v>
      </c>
      <c r="AQ19" s="7" t="s">
        <v>47</v>
      </c>
      <c r="AR19" s="7" t="s">
        <v>48</v>
      </c>
      <c r="AS19" s="7" t="s">
        <v>49</v>
      </c>
      <c r="AT19" s="7" t="s">
        <v>50</v>
      </c>
      <c r="AU19" s="7" t="s">
        <v>51</v>
      </c>
      <c r="AV19" s="7" t="s">
        <v>52</v>
      </c>
      <c r="AW19" s="7" t="s">
        <v>53</v>
      </c>
      <c r="AX19" s="7" t="s">
        <v>54</v>
      </c>
      <c r="AY19" s="7" t="s">
        <v>55</v>
      </c>
      <c r="AZ19" s="7" t="s">
        <v>56</v>
      </c>
      <c r="BA19" s="7" t="s">
        <v>57</v>
      </c>
      <c r="BB19" s="7" t="s">
        <v>58</v>
      </c>
      <c r="BC19" s="7" t="s">
        <v>59</v>
      </c>
      <c r="BD19" s="7" t="s">
        <v>60</v>
      </c>
      <c r="BE19" s="7" t="s">
        <v>61</v>
      </c>
      <c r="BF19" s="7" t="s">
        <v>62</v>
      </c>
      <c r="BG19" s="7" t="s">
        <v>63</v>
      </c>
      <c r="BH19" s="7" t="s">
        <v>64</v>
      </c>
      <c r="BI19" s="7" t="s">
        <v>65</v>
      </c>
      <c r="BJ19" s="7" t="s">
        <v>66</v>
      </c>
      <c r="BK19" s="7" t="s">
        <v>67</v>
      </c>
      <c r="BL19" s="7" t="s">
        <v>68</v>
      </c>
      <c r="BM19" s="7" t="s">
        <v>69</v>
      </c>
      <c r="BN19" s="7" t="s">
        <v>70</v>
      </c>
      <c r="BO19" s="7" t="s">
        <v>71</v>
      </c>
      <c r="BP19" s="7" t="s">
        <v>72</v>
      </c>
      <c r="BQ19" s="7" t="s">
        <v>73</v>
      </c>
      <c r="BR19" s="7" t="s">
        <v>74</v>
      </c>
      <c r="BS19" s="7" t="s">
        <v>75</v>
      </c>
      <c r="BT19" s="7" t="s">
        <v>76</v>
      </c>
      <c r="BU19" s="7" t="s">
        <v>77</v>
      </c>
      <c r="BV19" s="7" t="s">
        <v>78</v>
      </c>
      <c r="BW19" s="7">
        <v>33</v>
      </c>
      <c r="BX19" s="7">
        <v>34</v>
      </c>
      <c r="BY19" s="7">
        <v>35</v>
      </c>
      <c r="BZ19" s="7">
        <v>36</v>
      </c>
      <c r="CA19" s="7">
        <v>37</v>
      </c>
      <c r="CB19" s="7">
        <v>38</v>
      </c>
      <c r="CC19" s="7">
        <v>39</v>
      </c>
      <c r="CD19" s="7">
        <v>40</v>
      </c>
      <c r="CE19" s="7">
        <v>41</v>
      </c>
      <c r="CF19" s="7">
        <v>42</v>
      </c>
      <c r="CG19" s="7">
        <v>43</v>
      </c>
    </row>
    <row r="20" spans="1:87" x14ac:dyDescent="0.25">
      <c r="A20" s="26">
        <v>0</v>
      </c>
      <c r="B20" s="26" t="s">
        <v>79</v>
      </c>
      <c r="C20" s="27" t="s">
        <v>247</v>
      </c>
      <c r="D20" s="9" t="s">
        <v>173</v>
      </c>
      <c r="E20" s="9" t="s">
        <v>173</v>
      </c>
      <c r="F20" s="9" t="s">
        <v>173</v>
      </c>
      <c r="G20" s="9" t="s">
        <v>173</v>
      </c>
      <c r="H20" s="8">
        <f>H22</f>
        <v>0.23033655172413786</v>
      </c>
      <c r="I20" s="9" t="s">
        <v>173</v>
      </c>
      <c r="J20" s="9" t="s">
        <v>173</v>
      </c>
      <c r="K20" s="9" t="s">
        <v>173</v>
      </c>
      <c r="L20" s="8">
        <f>L22</f>
        <v>2.086370472</v>
      </c>
      <c r="M20" s="9" t="s">
        <v>173</v>
      </c>
      <c r="N20" s="9" t="s">
        <v>173</v>
      </c>
      <c r="O20" s="9" t="s">
        <v>173</v>
      </c>
      <c r="P20" s="16" t="s">
        <v>173</v>
      </c>
      <c r="Q20" s="16" t="s">
        <v>173</v>
      </c>
      <c r="R20" s="10">
        <f t="shared" ref="R20:W20" si="0">R21+R22+R23+R24+R25+R26</f>
        <v>78.041005700000014</v>
      </c>
      <c r="S20" s="10">
        <f t="shared" si="0"/>
        <v>128.48329435574905</v>
      </c>
      <c r="T20" s="10">
        <f t="shared" si="0"/>
        <v>6.63202375002317</v>
      </c>
      <c r="U20" s="10">
        <f t="shared" si="0"/>
        <v>75.994370472</v>
      </c>
      <c r="V20" s="16">
        <f t="shared" si="0"/>
        <v>6.633</v>
      </c>
      <c r="W20" s="16">
        <f t="shared" si="0"/>
        <v>6.633</v>
      </c>
      <c r="X20" s="16">
        <v>75.994370472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f>AI22+AI83+AI84+AI86</f>
        <v>6.633</v>
      </c>
      <c r="AJ20" s="10">
        <v>0</v>
      </c>
      <c r="AK20" s="10">
        <v>0</v>
      </c>
      <c r="AL20" s="10">
        <f>AL22+AL83+AL84+AL86</f>
        <v>6.633</v>
      </c>
      <c r="AM20" s="10">
        <v>0</v>
      </c>
      <c r="AN20" s="10">
        <f>AN22+AN83+AN84+AN86</f>
        <v>7.1518181723999996</v>
      </c>
      <c r="AO20" s="10">
        <v>0</v>
      </c>
      <c r="AP20" s="10">
        <v>0</v>
      </c>
      <c r="AQ20" s="10">
        <f>AQ22+AQ83+AQ84+AQ86</f>
        <v>6.6333984719999997</v>
      </c>
      <c r="AR20" s="10">
        <f>AR22+AR83+AR84+AR86</f>
        <v>0.51841970039999996</v>
      </c>
      <c r="AS20" s="10">
        <f>AV20+AW20</f>
        <v>15.540527919999999</v>
      </c>
      <c r="AT20" s="10">
        <v>0</v>
      </c>
      <c r="AU20" s="10">
        <v>0</v>
      </c>
      <c r="AV20" s="10">
        <f>AV27</f>
        <v>15.540527919999999</v>
      </c>
      <c r="AW20" s="10">
        <f>AW27</f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f>BF20+BG20</f>
        <v>19.255275360000002</v>
      </c>
      <c r="BD20" s="10">
        <v>0</v>
      </c>
      <c r="BE20" s="10">
        <v>0</v>
      </c>
      <c r="BF20" s="10">
        <f>BF27</f>
        <v>19.255275360000002</v>
      </c>
      <c r="BG20" s="10">
        <f>BG27</f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f>BP20+BQ20</f>
        <v>19.893067090000002</v>
      </c>
      <c r="BN20" s="10">
        <v>0</v>
      </c>
      <c r="BO20" s="10">
        <v>0</v>
      </c>
      <c r="BP20" s="10">
        <f>BP27</f>
        <v>19.893067090000002</v>
      </c>
      <c r="BQ20" s="10">
        <f>BQ27</f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f>BZ20+CA20</f>
        <v>61.321870369999999</v>
      </c>
      <c r="BX20" s="10">
        <v>0</v>
      </c>
      <c r="BY20" s="10">
        <v>0</v>
      </c>
      <c r="BZ20" s="10">
        <f>BZ27</f>
        <v>61.321870369999999</v>
      </c>
      <c r="CA20" s="10">
        <f t="shared" ref="CA20:CA25" si="1">BQ20+BG20+AW20+AM20+AC20</f>
        <v>0</v>
      </c>
      <c r="CB20" s="10">
        <f>CE20+CF20</f>
        <v>7.1518181723999996</v>
      </c>
      <c r="CC20" s="10">
        <v>0</v>
      </c>
      <c r="CD20" s="10">
        <v>0</v>
      </c>
      <c r="CE20" s="10">
        <f>CE22+CE24</f>
        <v>6.6333984719999997</v>
      </c>
      <c r="CF20" s="10">
        <f t="shared" ref="CF20:CF25" si="2">BV20+BL20+BB20+AR20+AH20</f>
        <v>0.51841970039999996</v>
      </c>
      <c r="CG20" s="7" t="s">
        <v>173</v>
      </c>
      <c r="CI20" s="11"/>
    </row>
    <row r="21" spans="1:87" x14ac:dyDescent="0.25">
      <c r="A21" s="26" t="s">
        <v>80</v>
      </c>
      <c r="B21" s="26" t="s">
        <v>81</v>
      </c>
      <c r="C21" s="27" t="s">
        <v>247</v>
      </c>
      <c r="D21" s="9" t="s">
        <v>173</v>
      </c>
      <c r="E21" s="9" t="s">
        <v>173</v>
      </c>
      <c r="F21" s="9" t="s">
        <v>173</v>
      </c>
      <c r="G21" s="9" t="s">
        <v>173</v>
      </c>
      <c r="H21" s="8" t="s">
        <v>173</v>
      </c>
      <c r="I21" s="9" t="s">
        <v>173</v>
      </c>
      <c r="J21" s="9" t="s">
        <v>173</v>
      </c>
      <c r="K21" s="9" t="s">
        <v>173</v>
      </c>
      <c r="L21" s="9" t="s">
        <v>173</v>
      </c>
      <c r="M21" s="9" t="s">
        <v>173</v>
      </c>
      <c r="N21" s="9" t="s">
        <v>173</v>
      </c>
      <c r="O21" s="9" t="s">
        <v>173</v>
      </c>
      <c r="P21" s="16" t="s">
        <v>173</v>
      </c>
      <c r="Q21" s="16" t="s">
        <v>173</v>
      </c>
      <c r="R21" s="10">
        <f t="shared" ref="R21:S21" si="3">R28</f>
        <v>0</v>
      </c>
      <c r="S21" s="10">
        <f t="shared" si="3"/>
        <v>0</v>
      </c>
      <c r="T21" s="10">
        <f>T28</f>
        <v>0</v>
      </c>
      <c r="U21" s="10">
        <f t="shared" ref="U21:W21" si="4">U28</f>
        <v>0</v>
      </c>
      <c r="V21" s="10">
        <f t="shared" si="4"/>
        <v>0</v>
      </c>
      <c r="W21" s="10">
        <f t="shared" si="4"/>
        <v>0</v>
      </c>
      <c r="X21" s="10">
        <v>0</v>
      </c>
      <c r="Y21" s="10">
        <f t="shared" ref="Y21:AV21" si="5">Y28</f>
        <v>0</v>
      </c>
      <c r="Z21" s="10">
        <f t="shared" si="5"/>
        <v>0</v>
      </c>
      <c r="AA21" s="10">
        <f t="shared" si="5"/>
        <v>0</v>
      </c>
      <c r="AB21" s="10">
        <f t="shared" si="5"/>
        <v>0</v>
      </c>
      <c r="AC21" s="10">
        <f t="shared" si="5"/>
        <v>0</v>
      </c>
      <c r="AD21" s="10">
        <f t="shared" si="5"/>
        <v>0</v>
      </c>
      <c r="AE21" s="10">
        <f t="shared" si="5"/>
        <v>0</v>
      </c>
      <c r="AF21" s="10">
        <f t="shared" si="5"/>
        <v>0</v>
      </c>
      <c r="AG21" s="10">
        <f t="shared" si="5"/>
        <v>0</v>
      </c>
      <c r="AH21" s="10">
        <f t="shared" si="5"/>
        <v>0</v>
      </c>
      <c r="AI21" s="10">
        <f t="shared" si="5"/>
        <v>0</v>
      </c>
      <c r="AJ21" s="10">
        <f t="shared" si="5"/>
        <v>0</v>
      </c>
      <c r="AK21" s="10">
        <f t="shared" si="5"/>
        <v>0</v>
      </c>
      <c r="AL21" s="10">
        <f t="shared" si="5"/>
        <v>0</v>
      </c>
      <c r="AM21" s="10">
        <f t="shared" si="5"/>
        <v>0</v>
      </c>
      <c r="AN21" s="10">
        <f t="shared" si="5"/>
        <v>0</v>
      </c>
      <c r="AO21" s="10">
        <f t="shared" si="5"/>
        <v>0</v>
      </c>
      <c r="AP21" s="10">
        <f t="shared" si="5"/>
        <v>0</v>
      </c>
      <c r="AQ21" s="10">
        <f t="shared" si="5"/>
        <v>0</v>
      </c>
      <c r="AR21" s="10">
        <f t="shared" si="5"/>
        <v>0</v>
      </c>
      <c r="AS21" s="10">
        <f t="shared" si="5"/>
        <v>0</v>
      </c>
      <c r="AT21" s="10">
        <f t="shared" si="5"/>
        <v>0</v>
      </c>
      <c r="AU21" s="10">
        <f t="shared" si="5"/>
        <v>0</v>
      </c>
      <c r="AV21" s="10">
        <f t="shared" si="5"/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f t="shared" si="1"/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f t="shared" si="2"/>
        <v>0</v>
      </c>
      <c r="CG21" s="7" t="s">
        <v>173</v>
      </c>
      <c r="CI21" s="11"/>
    </row>
    <row r="22" spans="1:87" x14ac:dyDescent="0.25">
      <c r="A22" s="26" t="s">
        <v>82</v>
      </c>
      <c r="B22" s="26" t="s">
        <v>83</v>
      </c>
      <c r="C22" s="27" t="s">
        <v>247</v>
      </c>
      <c r="D22" s="9" t="s">
        <v>173</v>
      </c>
      <c r="E22" s="9" t="s">
        <v>173</v>
      </c>
      <c r="F22" s="9" t="s">
        <v>173</v>
      </c>
      <c r="G22" s="9" t="s">
        <v>173</v>
      </c>
      <c r="H22" s="8">
        <f>H48</f>
        <v>0.23033655172413786</v>
      </c>
      <c r="I22" s="9" t="s">
        <v>173</v>
      </c>
      <c r="J22" s="9" t="s">
        <v>173</v>
      </c>
      <c r="K22" s="9" t="s">
        <v>173</v>
      </c>
      <c r="L22" s="8">
        <f>L48</f>
        <v>2.086370472</v>
      </c>
      <c r="M22" s="9" t="s">
        <v>173</v>
      </c>
      <c r="N22" s="9" t="s">
        <v>173</v>
      </c>
      <c r="O22" s="9" t="s">
        <v>173</v>
      </c>
      <c r="P22" s="16" t="s">
        <v>173</v>
      </c>
      <c r="Q22" s="16" t="s">
        <v>173</v>
      </c>
      <c r="R22" s="10">
        <f t="shared" ref="R22:S22" si="6">R48</f>
        <v>70.516005700000008</v>
      </c>
      <c r="S22" s="10">
        <f t="shared" si="6"/>
        <v>116.74229435574904</v>
      </c>
      <c r="T22" s="10">
        <f>T48</f>
        <v>6.63202375002317</v>
      </c>
      <c r="U22" s="10">
        <f>U48</f>
        <v>39.626370472000005</v>
      </c>
      <c r="V22" s="10">
        <f t="shared" ref="V22:W22" si="7">V48</f>
        <v>6.633</v>
      </c>
      <c r="W22" s="10">
        <f t="shared" si="7"/>
        <v>6.633</v>
      </c>
      <c r="X22" s="10">
        <v>39.626370472000005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f>AI48</f>
        <v>6.633</v>
      </c>
      <c r="AJ22" s="10">
        <v>0</v>
      </c>
      <c r="AK22" s="10">
        <v>0</v>
      </c>
      <c r="AL22" s="10">
        <f>AL48</f>
        <v>6.633</v>
      </c>
      <c r="AM22" s="10">
        <v>0</v>
      </c>
      <c r="AN22" s="10">
        <f>AN48</f>
        <v>4.066370472</v>
      </c>
      <c r="AO22" s="10">
        <v>0</v>
      </c>
      <c r="AP22" s="10">
        <v>0</v>
      </c>
      <c r="AQ22" s="10">
        <f>AQ48</f>
        <v>4.066370472</v>
      </c>
      <c r="AR22" s="10">
        <f>AR48</f>
        <v>0</v>
      </c>
      <c r="AS22" s="10">
        <f>AV22</f>
        <v>9.3328934399999994</v>
      </c>
      <c r="AT22" s="10">
        <v>0</v>
      </c>
      <c r="AU22" s="10">
        <v>0</v>
      </c>
      <c r="AV22" s="10">
        <f>AV48</f>
        <v>9.3328934399999994</v>
      </c>
      <c r="AW22" s="10">
        <f>AW48</f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f t="shared" ref="BC22:BC50" si="8">BF22+BG22</f>
        <v>12.418155360000002</v>
      </c>
      <c r="BD22" s="10">
        <v>0</v>
      </c>
      <c r="BE22" s="10">
        <v>0</v>
      </c>
      <c r="BF22" s="10">
        <f>BF48</f>
        <v>12.418155360000002</v>
      </c>
      <c r="BG22" s="10">
        <f>BG48</f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0">
        <f t="shared" ref="BM22:BM50" si="9">BP22+BQ22</f>
        <v>13.809317760000001</v>
      </c>
      <c r="BN22" s="10">
        <v>0</v>
      </c>
      <c r="BO22" s="10">
        <v>0</v>
      </c>
      <c r="BP22" s="10">
        <f>BP48</f>
        <v>13.809317760000001</v>
      </c>
      <c r="BQ22" s="10">
        <f>BQ48</f>
        <v>0</v>
      </c>
      <c r="BR22" s="10">
        <v>0</v>
      </c>
      <c r="BS22" s="10">
        <v>0</v>
      </c>
      <c r="BT22" s="10">
        <v>0</v>
      </c>
      <c r="BU22" s="10">
        <v>0</v>
      </c>
      <c r="BV22" s="10">
        <v>0</v>
      </c>
      <c r="BW22" s="10">
        <f t="shared" ref="BW22:BW50" si="10">BZ22+CA22</f>
        <v>42.193366560000001</v>
      </c>
      <c r="BX22" s="10">
        <v>0</v>
      </c>
      <c r="BY22" s="10">
        <v>0</v>
      </c>
      <c r="BZ22" s="10">
        <f>BZ48</f>
        <v>42.193366560000001</v>
      </c>
      <c r="CA22" s="10">
        <f t="shared" si="1"/>
        <v>0</v>
      </c>
      <c r="CB22" s="10">
        <f>CE22+CF22</f>
        <v>4.066370472</v>
      </c>
      <c r="CC22" s="10">
        <v>0</v>
      </c>
      <c r="CD22" s="10">
        <v>0</v>
      </c>
      <c r="CE22" s="10">
        <f>CE48</f>
        <v>4.066370472</v>
      </c>
      <c r="CF22" s="10">
        <f t="shared" si="2"/>
        <v>0</v>
      </c>
      <c r="CG22" s="7" t="s">
        <v>173</v>
      </c>
      <c r="CI22" s="11"/>
    </row>
    <row r="23" spans="1:87" ht="47.25" x14ac:dyDescent="0.25">
      <c r="A23" s="26" t="s">
        <v>84</v>
      </c>
      <c r="B23" s="26" t="s">
        <v>85</v>
      </c>
      <c r="C23" s="27" t="s">
        <v>247</v>
      </c>
      <c r="D23" s="9" t="s">
        <v>173</v>
      </c>
      <c r="E23" s="9" t="s">
        <v>173</v>
      </c>
      <c r="F23" s="9" t="s">
        <v>173</v>
      </c>
      <c r="G23" s="9" t="s">
        <v>173</v>
      </c>
      <c r="H23" s="8" t="s">
        <v>173</v>
      </c>
      <c r="I23" s="9" t="s">
        <v>173</v>
      </c>
      <c r="J23" s="9" t="s">
        <v>173</v>
      </c>
      <c r="K23" s="9" t="s">
        <v>173</v>
      </c>
      <c r="L23" s="9" t="s">
        <v>173</v>
      </c>
      <c r="M23" s="9" t="s">
        <v>173</v>
      </c>
      <c r="N23" s="9" t="s">
        <v>173</v>
      </c>
      <c r="O23" s="9" t="s">
        <v>173</v>
      </c>
      <c r="P23" s="16" t="s">
        <v>173</v>
      </c>
      <c r="Q23" s="16" t="s">
        <v>173</v>
      </c>
      <c r="R23" s="10">
        <f t="shared" ref="R23:S23" si="11">R79</f>
        <v>0</v>
      </c>
      <c r="S23" s="10">
        <f t="shared" si="11"/>
        <v>0</v>
      </c>
      <c r="T23" s="10">
        <f>T79</f>
        <v>0</v>
      </c>
      <c r="U23" s="10">
        <f t="shared" ref="U23:W23" si="12">U79</f>
        <v>0</v>
      </c>
      <c r="V23" s="10">
        <f t="shared" si="12"/>
        <v>0</v>
      </c>
      <c r="W23" s="10">
        <f t="shared" si="12"/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f t="shared" si="8"/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f t="shared" si="9"/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f t="shared" si="10"/>
        <v>0</v>
      </c>
      <c r="BX23" s="10">
        <v>0</v>
      </c>
      <c r="BY23" s="10">
        <v>0</v>
      </c>
      <c r="BZ23" s="10">
        <v>0</v>
      </c>
      <c r="CA23" s="10">
        <f t="shared" si="1"/>
        <v>0</v>
      </c>
      <c r="CB23" s="10">
        <f t="shared" ref="CB23:CB47" si="13">CE23+CF23</f>
        <v>0</v>
      </c>
      <c r="CC23" s="10">
        <v>0</v>
      </c>
      <c r="CD23" s="10">
        <v>0</v>
      </c>
      <c r="CE23" s="10">
        <v>0</v>
      </c>
      <c r="CF23" s="10">
        <f t="shared" si="2"/>
        <v>0</v>
      </c>
      <c r="CG23" s="7" t="s">
        <v>173</v>
      </c>
      <c r="CI23" s="11"/>
    </row>
    <row r="24" spans="1:87" ht="31.5" x14ac:dyDescent="0.25">
      <c r="A24" s="26" t="s">
        <v>86</v>
      </c>
      <c r="B24" s="26" t="s">
        <v>87</v>
      </c>
      <c r="C24" s="27" t="s">
        <v>247</v>
      </c>
      <c r="D24" s="9" t="s">
        <v>173</v>
      </c>
      <c r="E24" s="9" t="s">
        <v>173</v>
      </c>
      <c r="F24" s="9" t="s">
        <v>173</v>
      </c>
      <c r="G24" s="9" t="s">
        <v>173</v>
      </c>
      <c r="H24" s="9" t="s">
        <v>173</v>
      </c>
      <c r="I24" s="9" t="s">
        <v>173</v>
      </c>
      <c r="J24" s="9" t="s">
        <v>173</v>
      </c>
      <c r="K24" s="9" t="s">
        <v>173</v>
      </c>
      <c r="L24" s="9" t="s">
        <v>173</v>
      </c>
      <c r="M24" s="9" t="s">
        <v>173</v>
      </c>
      <c r="N24" s="9" t="s">
        <v>173</v>
      </c>
      <c r="O24" s="9" t="s">
        <v>173</v>
      </c>
      <c r="P24" s="16" t="s">
        <v>173</v>
      </c>
      <c r="Q24" s="16" t="s">
        <v>173</v>
      </c>
      <c r="R24" s="10">
        <f t="shared" ref="R24:S24" si="14">R82</f>
        <v>7.5250000000000004</v>
      </c>
      <c r="S24" s="10">
        <f t="shared" si="14"/>
        <v>11.741000000000001</v>
      </c>
      <c r="T24" s="10">
        <f>T82</f>
        <v>0</v>
      </c>
      <c r="U24" s="10">
        <f>U82</f>
        <v>4.8940000000000001</v>
      </c>
      <c r="V24" s="10">
        <f t="shared" ref="V24:W24" si="15">V82</f>
        <v>0</v>
      </c>
      <c r="W24" s="10">
        <f t="shared" si="15"/>
        <v>0</v>
      </c>
      <c r="X24" s="10">
        <v>4.8940000000000001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f>AI82</f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f>AN82</f>
        <v>2.5670280000000001</v>
      </c>
      <c r="AO24" s="10">
        <v>0</v>
      </c>
      <c r="AP24" s="10">
        <v>0</v>
      </c>
      <c r="AQ24" s="10">
        <f>AQ82</f>
        <v>2.5670280000000001</v>
      </c>
      <c r="AR24" s="10">
        <f>AR82</f>
        <v>0</v>
      </c>
      <c r="AS24" s="10">
        <f>AV24</f>
        <v>2.3265340799999996</v>
      </c>
      <c r="AT24" s="10">
        <v>0</v>
      </c>
      <c r="AU24" s="10">
        <v>0</v>
      </c>
      <c r="AV24" s="10">
        <f>AV82</f>
        <v>2.3265340799999996</v>
      </c>
      <c r="AW24" s="10">
        <f>AW82</f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f t="shared" si="8"/>
        <v>0</v>
      </c>
      <c r="BD24" s="10">
        <v>0</v>
      </c>
      <c r="BE24" s="10">
        <v>0</v>
      </c>
      <c r="BF24" s="10">
        <f>BF82</f>
        <v>0</v>
      </c>
      <c r="BG24" s="10">
        <f>BG82</f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f t="shared" si="9"/>
        <v>0</v>
      </c>
      <c r="BN24" s="10">
        <v>0</v>
      </c>
      <c r="BO24" s="10">
        <v>0</v>
      </c>
      <c r="BP24" s="10">
        <f>BP82</f>
        <v>0</v>
      </c>
      <c r="BQ24" s="10">
        <f>BQ82</f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f t="shared" si="10"/>
        <v>2.3265340799999996</v>
      </c>
      <c r="BX24" s="10">
        <v>0</v>
      </c>
      <c r="BY24" s="10">
        <v>0</v>
      </c>
      <c r="BZ24" s="10">
        <f>BZ82</f>
        <v>2.3265340799999996</v>
      </c>
      <c r="CA24" s="10">
        <f t="shared" si="1"/>
        <v>0</v>
      </c>
      <c r="CB24" s="10">
        <f>CE24+CF24</f>
        <v>2.5670280000000001</v>
      </c>
      <c r="CC24" s="10">
        <v>0</v>
      </c>
      <c r="CD24" s="10">
        <v>0</v>
      </c>
      <c r="CE24" s="10">
        <f>CE82</f>
        <v>2.5670280000000001</v>
      </c>
      <c r="CF24" s="10">
        <f t="shared" si="2"/>
        <v>0</v>
      </c>
      <c r="CG24" s="7" t="s">
        <v>173</v>
      </c>
      <c r="CI24" s="11"/>
    </row>
    <row r="25" spans="1:87" ht="31.5" x14ac:dyDescent="0.25">
      <c r="A25" s="26" t="s">
        <v>88</v>
      </c>
      <c r="B25" s="26" t="s">
        <v>89</v>
      </c>
      <c r="C25" s="27" t="s">
        <v>247</v>
      </c>
      <c r="D25" s="9" t="s">
        <v>173</v>
      </c>
      <c r="E25" s="9" t="s">
        <v>173</v>
      </c>
      <c r="F25" s="9" t="s">
        <v>173</v>
      </c>
      <c r="G25" s="9" t="s">
        <v>173</v>
      </c>
      <c r="H25" s="9" t="s">
        <v>173</v>
      </c>
      <c r="I25" s="9" t="s">
        <v>173</v>
      </c>
      <c r="J25" s="9" t="s">
        <v>173</v>
      </c>
      <c r="K25" s="9" t="s">
        <v>173</v>
      </c>
      <c r="L25" s="9" t="s">
        <v>173</v>
      </c>
      <c r="M25" s="9" t="s">
        <v>173</v>
      </c>
      <c r="N25" s="9" t="s">
        <v>173</v>
      </c>
      <c r="O25" s="9" t="s">
        <v>173</v>
      </c>
      <c r="P25" s="16" t="s">
        <v>173</v>
      </c>
      <c r="Q25" s="16" t="s">
        <v>173</v>
      </c>
      <c r="R25" s="10">
        <f t="shared" ref="R25:S25" si="16">R85</f>
        <v>0</v>
      </c>
      <c r="S25" s="10">
        <f t="shared" si="16"/>
        <v>0</v>
      </c>
      <c r="T25" s="10">
        <f>T85</f>
        <v>0</v>
      </c>
      <c r="U25" s="10">
        <f t="shared" ref="U25:AT25" si="17">U85</f>
        <v>0</v>
      </c>
      <c r="V25" s="10">
        <f t="shared" si="17"/>
        <v>0</v>
      </c>
      <c r="W25" s="10">
        <f t="shared" si="17"/>
        <v>0</v>
      </c>
      <c r="X25" s="10">
        <v>0</v>
      </c>
      <c r="Y25" s="10">
        <f t="shared" si="17"/>
        <v>0</v>
      </c>
      <c r="Z25" s="10">
        <f t="shared" si="17"/>
        <v>0</v>
      </c>
      <c r="AA25" s="10">
        <f t="shared" si="17"/>
        <v>0</v>
      </c>
      <c r="AB25" s="10">
        <f t="shared" si="17"/>
        <v>0</v>
      </c>
      <c r="AC25" s="10">
        <f t="shared" si="17"/>
        <v>0</v>
      </c>
      <c r="AD25" s="10">
        <f t="shared" si="17"/>
        <v>0</v>
      </c>
      <c r="AE25" s="10">
        <f t="shared" si="17"/>
        <v>0</v>
      </c>
      <c r="AF25" s="10">
        <f t="shared" si="17"/>
        <v>0</v>
      </c>
      <c r="AG25" s="10">
        <f t="shared" si="17"/>
        <v>0</v>
      </c>
      <c r="AH25" s="10">
        <f t="shared" si="17"/>
        <v>0</v>
      </c>
      <c r="AI25" s="10">
        <f t="shared" si="17"/>
        <v>0</v>
      </c>
      <c r="AJ25" s="10">
        <f t="shared" si="17"/>
        <v>0</v>
      </c>
      <c r="AK25" s="10">
        <f t="shared" si="17"/>
        <v>0</v>
      </c>
      <c r="AL25" s="10">
        <f t="shared" si="17"/>
        <v>0</v>
      </c>
      <c r="AM25" s="10">
        <f t="shared" si="17"/>
        <v>0</v>
      </c>
      <c r="AN25" s="10">
        <f t="shared" si="17"/>
        <v>0</v>
      </c>
      <c r="AO25" s="10">
        <f t="shared" si="17"/>
        <v>0</v>
      </c>
      <c r="AP25" s="10">
        <f t="shared" si="17"/>
        <v>0</v>
      </c>
      <c r="AQ25" s="10">
        <f t="shared" si="17"/>
        <v>0</v>
      </c>
      <c r="AR25" s="10">
        <f t="shared" si="17"/>
        <v>0</v>
      </c>
      <c r="AS25" s="10">
        <f t="shared" si="17"/>
        <v>0</v>
      </c>
      <c r="AT25" s="10">
        <f t="shared" si="17"/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f t="shared" si="8"/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f t="shared" si="9"/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f t="shared" si="10"/>
        <v>0</v>
      </c>
      <c r="BX25" s="10">
        <v>0</v>
      </c>
      <c r="BY25" s="10">
        <v>0</v>
      </c>
      <c r="BZ25" s="10">
        <v>0</v>
      </c>
      <c r="CA25" s="10">
        <f t="shared" si="1"/>
        <v>0</v>
      </c>
      <c r="CB25" s="10">
        <f t="shared" si="13"/>
        <v>0</v>
      </c>
      <c r="CC25" s="10">
        <v>0</v>
      </c>
      <c r="CD25" s="10">
        <v>0</v>
      </c>
      <c r="CE25" s="10">
        <v>0</v>
      </c>
      <c r="CF25" s="10">
        <f t="shared" si="2"/>
        <v>0</v>
      </c>
      <c r="CG25" s="7" t="s">
        <v>173</v>
      </c>
      <c r="CI25" s="11"/>
    </row>
    <row r="26" spans="1:87" x14ac:dyDescent="0.25">
      <c r="A26" s="26" t="s">
        <v>90</v>
      </c>
      <c r="B26" s="26" t="s">
        <v>91</v>
      </c>
      <c r="C26" s="27" t="s">
        <v>247</v>
      </c>
      <c r="D26" s="9" t="s">
        <v>173</v>
      </c>
      <c r="E26" s="9" t="s">
        <v>173</v>
      </c>
      <c r="F26" s="9" t="s">
        <v>173</v>
      </c>
      <c r="G26" s="9" t="s">
        <v>173</v>
      </c>
      <c r="H26" s="9" t="s">
        <v>173</v>
      </c>
      <c r="I26" s="9" t="s">
        <v>173</v>
      </c>
      <c r="J26" s="9" t="s">
        <v>173</v>
      </c>
      <c r="K26" s="9" t="s">
        <v>173</v>
      </c>
      <c r="L26" s="9" t="s">
        <v>173</v>
      </c>
      <c r="M26" s="9" t="s">
        <v>173</v>
      </c>
      <c r="N26" s="9" t="s">
        <v>173</v>
      </c>
      <c r="O26" s="9" t="s">
        <v>173</v>
      </c>
      <c r="P26" s="16" t="s">
        <v>173</v>
      </c>
      <c r="Q26" s="16" t="s">
        <v>173</v>
      </c>
      <c r="R26" s="10">
        <f t="shared" ref="R26:S26" si="18">R86</f>
        <v>0</v>
      </c>
      <c r="S26" s="10">
        <f t="shared" si="18"/>
        <v>0</v>
      </c>
      <c r="T26" s="10">
        <f>T86</f>
        <v>0</v>
      </c>
      <c r="U26" s="10">
        <f>U86</f>
        <v>31.473999999999997</v>
      </c>
      <c r="V26" s="10">
        <f t="shared" ref="V26:W26" si="19">V86</f>
        <v>0</v>
      </c>
      <c r="W26" s="10">
        <f t="shared" si="19"/>
        <v>0</v>
      </c>
      <c r="X26" s="10">
        <v>31.473999999999997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f>AI27</f>
        <v>6.633</v>
      </c>
      <c r="AJ26" s="10">
        <v>0</v>
      </c>
      <c r="AK26" s="10">
        <v>0</v>
      </c>
      <c r="AL26" s="10">
        <f>AL27</f>
        <v>6.633</v>
      </c>
      <c r="AM26" s="10">
        <v>0</v>
      </c>
      <c r="AN26" s="10">
        <f>AN86</f>
        <v>0.51841970039999996</v>
      </c>
      <c r="AO26" s="10">
        <v>0</v>
      </c>
      <c r="AP26" s="10">
        <v>0</v>
      </c>
      <c r="AQ26" s="10">
        <f>AQ86</f>
        <v>0</v>
      </c>
      <c r="AR26" s="10">
        <f>AR86</f>
        <v>0.51841970039999996</v>
      </c>
      <c r="AS26" s="10">
        <f>AS86</f>
        <v>3.8811004000000002</v>
      </c>
      <c r="AT26" s="10">
        <v>0</v>
      </c>
      <c r="AU26" s="10">
        <v>0</v>
      </c>
      <c r="AV26" s="10">
        <f>AV86</f>
        <v>3.8811004000000002</v>
      </c>
      <c r="AW26" s="10">
        <f>AW86</f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f t="shared" si="8"/>
        <v>6.8371200000000005</v>
      </c>
      <c r="BD26" s="10">
        <v>0</v>
      </c>
      <c r="BE26" s="10">
        <v>0</v>
      </c>
      <c r="BF26" s="10">
        <f>BF86</f>
        <v>6.8371200000000005</v>
      </c>
      <c r="BG26" s="10">
        <f>BG86</f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0">
        <f t="shared" si="9"/>
        <v>6.0837493299999998</v>
      </c>
      <c r="BN26" s="10">
        <v>0</v>
      </c>
      <c r="BO26" s="10">
        <v>0</v>
      </c>
      <c r="BP26" s="10">
        <f>BP86</f>
        <v>6.0837493299999998</v>
      </c>
      <c r="BQ26" s="10">
        <f>BQ86</f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>
        <f t="shared" si="10"/>
        <v>16.80196973</v>
      </c>
      <c r="BX26" s="10">
        <v>0</v>
      </c>
      <c r="BY26" s="10">
        <v>0</v>
      </c>
      <c r="BZ26" s="10">
        <f>BZ86</f>
        <v>16.80196973</v>
      </c>
      <c r="CA26" s="10">
        <f>CA86</f>
        <v>0</v>
      </c>
      <c r="CB26" s="10">
        <f>CE26+CF26</f>
        <v>0.51841970039999996</v>
      </c>
      <c r="CC26" s="10">
        <v>0</v>
      </c>
      <c r="CD26" s="10">
        <v>0</v>
      </c>
      <c r="CE26" s="10">
        <f>CE86</f>
        <v>0</v>
      </c>
      <c r="CF26" s="10">
        <f>CF86</f>
        <v>0.51841970039999996</v>
      </c>
      <c r="CG26" s="7" t="s">
        <v>173</v>
      </c>
      <c r="CI26" s="11"/>
    </row>
    <row r="27" spans="1:87" x14ac:dyDescent="0.25">
      <c r="A27" s="26">
        <v>1</v>
      </c>
      <c r="B27" s="26" t="s">
        <v>183</v>
      </c>
      <c r="C27" s="27" t="s">
        <v>247</v>
      </c>
      <c r="D27" s="9" t="s">
        <v>173</v>
      </c>
      <c r="E27" s="9" t="s">
        <v>173</v>
      </c>
      <c r="F27" s="9" t="s">
        <v>173</v>
      </c>
      <c r="G27" s="9" t="s">
        <v>173</v>
      </c>
      <c r="H27" s="9" t="s">
        <v>173</v>
      </c>
      <c r="I27" s="9" t="s">
        <v>173</v>
      </c>
      <c r="J27" s="9" t="s">
        <v>173</v>
      </c>
      <c r="K27" s="9" t="s">
        <v>173</v>
      </c>
      <c r="L27" s="9" t="s">
        <v>173</v>
      </c>
      <c r="M27" s="9" t="s">
        <v>173</v>
      </c>
      <c r="N27" s="9" t="s">
        <v>173</v>
      </c>
      <c r="O27" s="9" t="s">
        <v>173</v>
      </c>
      <c r="P27" s="16" t="s">
        <v>173</v>
      </c>
      <c r="Q27" s="16" t="s">
        <v>173</v>
      </c>
      <c r="R27" s="10">
        <f>R28+R48+R82+R85+R86</f>
        <v>78.041005700000014</v>
      </c>
      <c r="S27" s="10">
        <f t="shared" ref="S27" si="20">S28+S48+S82+S85+S86</f>
        <v>128.48329435574905</v>
      </c>
      <c r="T27" s="10">
        <f>T28+T48+T82+T85+T86</f>
        <v>6.63202375002317</v>
      </c>
      <c r="U27" s="10">
        <f>U28+U48+U82+U85+U86</f>
        <v>75.994370472</v>
      </c>
      <c r="V27" s="10">
        <f t="shared" ref="V27:W27" si="21">V28+V48+V82+V85+V86</f>
        <v>6.633</v>
      </c>
      <c r="W27" s="10">
        <f t="shared" si="21"/>
        <v>6.633</v>
      </c>
      <c r="X27" s="10">
        <v>75.994370472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f>AI28+AI48+AI82+AI85+AI86</f>
        <v>6.633</v>
      </c>
      <c r="AJ27" s="10">
        <v>0</v>
      </c>
      <c r="AK27" s="10">
        <v>0</v>
      </c>
      <c r="AL27" s="10">
        <f>AL28+AL48+AL82+AL85+AL86</f>
        <v>6.633</v>
      </c>
      <c r="AM27" s="10">
        <v>0</v>
      </c>
      <c r="AN27" s="10">
        <f>AN28+AN48+AN82+AN85+AN86</f>
        <v>7.1518181723999996</v>
      </c>
      <c r="AO27" s="10">
        <v>0</v>
      </c>
      <c r="AP27" s="10">
        <v>0</v>
      </c>
      <c r="AQ27" s="10">
        <f>AQ28+AQ48+AQ82+AQ85+AQ86</f>
        <v>6.6333984719999997</v>
      </c>
      <c r="AR27" s="10">
        <f>AR28+AR48+AR82+AR85+AR86</f>
        <v>0.51841970039999996</v>
      </c>
      <c r="AS27" s="10">
        <f>AV27+AW27</f>
        <v>15.540527919999999</v>
      </c>
      <c r="AT27" s="10">
        <v>0</v>
      </c>
      <c r="AU27" s="10">
        <v>0</v>
      </c>
      <c r="AV27" s="10">
        <f>AV28+AV48+AV82+AV85+AV86</f>
        <v>15.540527919999999</v>
      </c>
      <c r="AW27" s="10">
        <f>AW28+AW48+AW82+AW85+AW86</f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f>BF27+BG27</f>
        <v>19.255275360000002</v>
      </c>
      <c r="BD27" s="10">
        <v>0</v>
      </c>
      <c r="BE27" s="10">
        <v>0</v>
      </c>
      <c r="BF27" s="10">
        <f>BF28+BF48+BF82+BF85+BF86</f>
        <v>19.255275360000002</v>
      </c>
      <c r="BG27" s="10">
        <f>BG28+BG48+BG82+BG85+BG86</f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f t="shared" si="9"/>
        <v>19.893067090000002</v>
      </c>
      <c r="BN27" s="10">
        <v>0</v>
      </c>
      <c r="BO27" s="10">
        <v>0</v>
      </c>
      <c r="BP27" s="10">
        <f>BP28+BP48+BP82+BP85+BP86</f>
        <v>19.893067090000002</v>
      </c>
      <c r="BQ27" s="10">
        <f>BQ28+BQ48+BQ82+BQ85+BQ86</f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f t="shared" si="10"/>
        <v>61.321870369999999</v>
      </c>
      <c r="BX27" s="10">
        <v>0</v>
      </c>
      <c r="BY27" s="10">
        <v>0</v>
      </c>
      <c r="BZ27" s="10">
        <f>BZ28+BZ48+BZ82+BZ85+BZ86</f>
        <v>61.321870369999999</v>
      </c>
      <c r="CA27" s="10">
        <f>CA28+CA48+CA82+CA85+CA86</f>
        <v>0</v>
      </c>
      <c r="CB27" s="10">
        <f>CE27+CF27</f>
        <v>7.1518181723999996</v>
      </c>
      <c r="CC27" s="10">
        <v>0</v>
      </c>
      <c r="CD27" s="10">
        <v>0</v>
      </c>
      <c r="CE27" s="10">
        <f>CE48+CE82</f>
        <v>6.6333984719999997</v>
      </c>
      <c r="CF27" s="10">
        <f>CF28+CF48+CF82+CF85+CF86</f>
        <v>0.51841970039999996</v>
      </c>
      <c r="CG27" s="7" t="s">
        <v>173</v>
      </c>
      <c r="CI27" s="11"/>
    </row>
    <row r="28" spans="1:87" x14ac:dyDescent="0.25">
      <c r="A28" s="28" t="s">
        <v>157</v>
      </c>
      <c r="B28" s="26" t="s">
        <v>92</v>
      </c>
      <c r="C28" s="27" t="s">
        <v>247</v>
      </c>
      <c r="D28" s="9" t="s">
        <v>173</v>
      </c>
      <c r="E28" s="9" t="s">
        <v>173</v>
      </c>
      <c r="F28" s="9" t="s">
        <v>173</v>
      </c>
      <c r="G28" s="9" t="s">
        <v>173</v>
      </c>
      <c r="H28" s="9" t="s">
        <v>173</v>
      </c>
      <c r="I28" s="9" t="s">
        <v>173</v>
      </c>
      <c r="J28" s="9" t="s">
        <v>173</v>
      </c>
      <c r="K28" s="9" t="s">
        <v>173</v>
      </c>
      <c r="L28" s="9" t="s">
        <v>173</v>
      </c>
      <c r="M28" s="9" t="s">
        <v>173</v>
      </c>
      <c r="N28" s="9" t="s">
        <v>173</v>
      </c>
      <c r="O28" s="9" t="s">
        <v>173</v>
      </c>
      <c r="P28" s="16" t="s">
        <v>173</v>
      </c>
      <c r="Q28" s="16" t="s">
        <v>173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f t="shared" ref="AI28:AI47" si="22">AJ28+AK28+AL28+AM28</f>
        <v>0</v>
      </c>
      <c r="AJ28" s="10">
        <v>0</v>
      </c>
      <c r="AK28" s="10">
        <v>0</v>
      </c>
      <c r="AL28" s="10">
        <f t="shared" ref="AL28:AL47" si="23">AM28+AN28+AO28+AP28</f>
        <v>0</v>
      </c>
      <c r="AM28" s="10">
        <v>0</v>
      </c>
      <c r="AN28" s="10">
        <f t="shared" ref="AN28:AN47" si="24">AO28+AP28+AQ28+AR28</f>
        <v>0</v>
      </c>
      <c r="AO28" s="10">
        <v>0</v>
      </c>
      <c r="AP28" s="10">
        <v>0</v>
      </c>
      <c r="AQ28" s="10">
        <f t="shared" ref="AQ28:AR47" si="25">AR28+AS28+AT28+AU28</f>
        <v>0</v>
      </c>
      <c r="AR28" s="10">
        <f t="shared" si="25"/>
        <v>0</v>
      </c>
      <c r="AS28" s="10">
        <f t="shared" ref="AS28:AS47" si="26">AT28+AU28+AV28+AW28</f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f t="shared" si="8"/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f t="shared" si="9"/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f t="shared" si="10"/>
        <v>0</v>
      </c>
      <c r="BX28" s="10">
        <v>0</v>
      </c>
      <c r="BY28" s="10">
        <v>0</v>
      </c>
      <c r="BZ28" s="10">
        <v>0</v>
      </c>
      <c r="CA28" s="10">
        <f t="shared" ref="CA28:CA59" si="27">BQ28+BG28+AW28+AM28+AC28</f>
        <v>0</v>
      </c>
      <c r="CB28" s="10">
        <f t="shared" si="13"/>
        <v>0</v>
      </c>
      <c r="CC28" s="10">
        <v>0</v>
      </c>
      <c r="CD28" s="10">
        <v>0</v>
      </c>
      <c r="CE28" s="10">
        <v>0</v>
      </c>
      <c r="CF28" s="10">
        <f t="shared" ref="CF28:CF59" si="28">BV28+BL28+BB28+AR28+AH28</f>
        <v>0</v>
      </c>
      <c r="CG28" s="7" t="s">
        <v>173</v>
      </c>
      <c r="CI28" s="11"/>
    </row>
    <row r="29" spans="1:87" ht="31.5" x14ac:dyDescent="0.25">
      <c r="A29" s="29" t="s">
        <v>158</v>
      </c>
      <c r="B29" s="26" t="s">
        <v>93</v>
      </c>
      <c r="C29" s="27" t="s">
        <v>247</v>
      </c>
      <c r="D29" s="9" t="s">
        <v>173</v>
      </c>
      <c r="E29" s="9" t="s">
        <v>173</v>
      </c>
      <c r="F29" s="9" t="s">
        <v>173</v>
      </c>
      <c r="G29" s="9" t="s">
        <v>173</v>
      </c>
      <c r="H29" s="9" t="s">
        <v>173</v>
      </c>
      <c r="I29" s="9" t="s">
        <v>173</v>
      </c>
      <c r="J29" s="9" t="s">
        <v>173</v>
      </c>
      <c r="K29" s="9" t="s">
        <v>173</v>
      </c>
      <c r="L29" s="9" t="s">
        <v>173</v>
      </c>
      <c r="M29" s="9" t="s">
        <v>173</v>
      </c>
      <c r="N29" s="9" t="s">
        <v>173</v>
      </c>
      <c r="O29" s="9" t="s">
        <v>173</v>
      </c>
      <c r="P29" s="16" t="s">
        <v>173</v>
      </c>
      <c r="Q29" s="16" t="s">
        <v>173</v>
      </c>
      <c r="R29" s="10" t="s">
        <v>173</v>
      </c>
      <c r="S29" s="10" t="s">
        <v>173</v>
      </c>
      <c r="T29" s="10" t="s">
        <v>173</v>
      </c>
      <c r="U29" s="10" t="s">
        <v>173</v>
      </c>
      <c r="V29" s="10" t="s">
        <v>173</v>
      </c>
      <c r="W29" s="10" t="s">
        <v>173</v>
      </c>
      <c r="X29" s="10" t="s">
        <v>173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f t="shared" si="22"/>
        <v>0</v>
      </c>
      <c r="AJ29" s="10">
        <v>0</v>
      </c>
      <c r="AK29" s="10">
        <v>0</v>
      </c>
      <c r="AL29" s="10">
        <f t="shared" si="23"/>
        <v>0</v>
      </c>
      <c r="AM29" s="10">
        <v>0</v>
      </c>
      <c r="AN29" s="10">
        <f t="shared" si="24"/>
        <v>0</v>
      </c>
      <c r="AO29" s="10">
        <v>0</v>
      </c>
      <c r="AP29" s="10">
        <v>0</v>
      </c>
      <c r="AQ29" s="10">
        <f t="shared" si="25"/>
        <v>0</v>
      </c>
      <c r="AR29" s="10">
        <f t="shared" si="25"/>
        <v>0</v>
      </c>
      <c r="AS29" s="10">
        <f t="shared" si="26"/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f t="shared" si="8"/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f t="shared" si="9"/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f t="shared" si="10"/>
        <v>0</v>
      </c>
      <c r="BX29" s="10">
        <v>0</v>
      </c>
      <c r="BY29" s="10">
        <v>0</v>
      </c>
      <c r="BZ29" s="10">
        <v>0</v>
      </c>
      <c r="CA29" s="10">
        <f t="shared" si="27"/>
        <v>0</v>
      </c>
      <c r="CB29" s="10">
        <f t="shared" si="13"/>
        <v>0</v>
      </c>
      <c r="CC29" s="10">
        <v>0</v>
      </c>
      <c r="CD29" s="10">
        <v>0</v>
      </c>
      <c r="CE29" s="10">
        <v>0</v>
      </c>
      <c r="CF29" s="10">
        <f t="shared" si="28"/>
        <v>0</v>
      </c>
      <c r="CG29" s="7" t="s">
        <v>173</v>
      </c>
      <c r="CI29" s="11"/>
    </row>
    <row r="30" spans="1:87" ht="47.25" x14ac:dyDescent="0.25">
      <c r="A30" s="26" t="s">
        <v>94</v>
      </c>
      <c r="B30" s="26" t="s">
        <v>95</v>
      </c>
      <c r="C30" s="27" t="s">
        <v>247</v>
      </c>
      <c r="D30" s="9" t="s">
        <v>173</v>
      </c>
      <c r="E30" s="9" t="s">
        <v>173</v>
      </c>
      <c r="F30" s="9" t="s">
        <v>173</v>
      </c>
      <c r="G30" s="9" t="s">
        <v>173</v>
      </c>
      <c r="H30" s="9" t="s">
        <v>173</v>
      </c>
      <c r="I30" s="9" t="s">
        <v>173</v>
      </c>
      <c r="J30" s="9" t="s">
        <v>173</v>
      </c>
      <c r="K30" s="9" t="s">
        <v>173</v>
      </c>
      <c r="L30" s="9" t="s">
        <v>173</v>
      </c>
      <c r="M30" s="9" t="s">
        <v>173</v>
      </c>
      <c r="N30" s="9" t="s">
        <v>173</v>
      </c>
      <c r="O30" s="9" t="s">
        <v>173</v>
      </c>
      <c r="P30" s="16" t="s">
        <v>173</v>
      </c>
      <c r="Q30" s="16" t="s">
        <v>173</v>
      </c>
      <c r="R30" s="10" t="s">
        <v>173</v>
      </c>
      <c r="S30" s="10" t="s">
        <v>173</v>
      </c>
      <c r="T30" s="10" t="s">
        <v>173</v>
      </c>
      <c r="U30" s="10" t="s">
        <v>173</v>
      </c>
      <c r="V30" s="10" t="s">
        <v>173</v>
      </c>
      <c r="W30" s="10" t="s">
        <v>173</v>
      </c>
      <c r="X30" s="10" t="s">
        <v>173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f t="shared" si="22"/>
        <v>0</v>
      </c>
      <c r="AJ30" s="10">
        <v>0</v>
      </c>
      <c r="AK30" s="10">
        <v>0</v>
      </c>
      <c r="AL30" s="10">
        <f t="shared" si="23"/>
        <v>0</v>
      </c>
      <c r="AM30" s="10">
        <v>0</v>
      </c>
      <c r="AN30" s="10">
        <f t="shared" si="24"/>
        <v>0</v>
      </c>
      <c r="AO30" s="10">
        <v>0</v>
      </c>
      <c r="AP30" s="10">
        <v>0</v>
      </c>
      <c r="AQ30" s="10">
        <f t="shared" si="25"/>
        <v>0</v>
      </c>
      <c r="AR30" s="10">
        <f t="shared" si="25"/>
        <v>0</v>
      </c>
      <c r="AS30" s="10">
        <f t="shared" si="26"/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f t="shared" si="8"/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f t="shared" si="9"/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0">
        <v>0</v>
      </c>
      <c r="BW30" s="10">
        <f t="shared" si="10"/>
        <v>0</v>
      </c>
      <c r="BX30" s="10">
        <v>0</v>
      </c>
      <c r="BY30" s="10">
        <v>0</v>
      </c>
      <c r="BZ30" s="10">
        <v>0</v>
      </c>
      <c r="CA30" s="10">
        <f t="shared" si="27"/>
        <v>0</v>
      </c>
      <c r="CB30" s="10">
        <f t="shared" si="13"/>
        <v>0</v>
      </c>
      <c r="CC30" s="10">
        <v>0</v>
      </c>
      <c r="CD30" s="10">
        <v>0</v>
      </c>
      <c r="CE30" s="10">
        <v>0</v>
      </c>
      <c r="CF30" s="10">
        <f t="shared" si="28"/>
        <v>0</v>
      </c>
      <c r="CG30" s="7" t="s">
        <v>173</v>
      </c>
      <c r="CI30" s="11"/>
    </row>
    <row r="31" spans="1:87" ht="47.25" x14ac:dyDescent="0.25">
      <c r="A31" s="26" t="s">
        <v>96</v>
      </c>
      <c r="B31" s="26" t="s">
        <v>97</v>
      </c>
      <c r="C31" s="27" t="s">
        <v>247</v>
      </c>
      <c r="D31" s="9" t="s">
        <v>173</v>
      </c>
      <c r="E31" s="9" t="s">
        <v>173</v>
      </c>
      <c r="F31" s="9" t="s">
        <v>173</v>
      </c>
      <c r="G31" s="9" t="s">
        <v>173</v>
      </c>
      <c r="H31" s="9" t="s">
        <v>173</v>
      </c>
      <c r="I31" s="9" t="s">
        <v>173</v>
      </c>
      <c r="J31" s="9" t="s">
        <v>173</v>
      </c>
      <c r="K31" s="9" t="s">
        <v>173</v>
      </c>
      <c r="L31" s="9" t="s">
        <v>173</v>
      </c>
      <c r="M31" s="9" t="s">
        <v>173</v>
      </c>
      <c r="N31" s="9" t="s">
        <v>173</v>
      </c>
      <c r="O31" s="9" t="s">
        <v>173</v>
      </c>
      <c r="P31" s="16" t="s">
        <v>173</v>
      </c>
      <c r="Q31" s="16" t="s">
        <v>173</v>
      </c>
      <c r="R31" s="10" t="s">
        <v>173</v>
      </c>
      <c r="S31" s="10" t="s">
        <v>173</v>
      </c>
      <c r="T31" s="10" t="s">
        <v>173</v>
      </c>
      <c r="U31" s="10" t="s">
        <v>173</v>
      </c>
      <c r="V31" s="10" t="s">
        <v>173</v>
      </c>
      <c r="W31" s="10" t="s">
        <v>173</v>
      </c>
      <c r="X31" s="10" t="s">
        <v>173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f t="shared" si="22"/>
        <v>0</v>
      </c>
      <c r="AJ31" s="10">
        <v>0</v>
      </c>
      <c r="AK31" s="10">
        <v>0</v>
      </c>
      <c r="AL31" s="10">
        <f t="shared" si="23"/>
        <v>0</v>
      </c>
      <c r="AM31" s="10">
        <v>0</v>
      </c>
      <c r="AN31" s="10">
        <f t="shared" si="24"/>
        <v>0</v>
      </c>
      <c r="AO31" s="10">
        <v>0</v>
      </c>
      <c r="AP31" s="10">
        <v>0</v>
      </c>
      <c r="AQ31" s="10">
        <f t="shared" si="25"/>
        <v>0</v>
      </c>
      <c r="AR31" s="10">
        <f t="shared" si="25"/>
        <v>0</v>
      </c>
      <c r="AS31" s="10">
        <f t="shared" si="26"/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f t="shared" si="8"/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f t="shared" si="9"/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f t="shared" si="10"/>
        <v>0</v>
      </c>
      <c r="BX31" s="10">
        <v>0</v>
      </c>
      <c r="BY31" s="10">
        <v>0</v>
      </c>
      <c r="BZ31" s="10">
        <v>0</v>
      </c>
      <c r="CA31" s="10">
        <f t="shared" si="27"/>
        <v>0</v>
      </c>
      <c r="CB31" s="10">
        <f t="shared" si="13"/>
        <v>0</v>
      </c>
      <c r="CC31" s="10">
        <v>0</v>
      </c>
      <c r="CD31" s="10">
        <v>0</v>
      </c>
      <c r="CE31" s="10">
        <v>0</v>
      </c>
      <c r="CF31" s="10">
        <f t="shared" si="28"/>
        <v>0</v>
      </c>
      <c r="CG31" s="7" t="s">
        <v>173</v>
      </c>
      <c r="CI31" s="11"/>
    </row>
    <row r="32" spans="1:87" ht="31.5" x14ac:dyDescent="0.25">
      <c r="A32" s="26" t="s">
        <v>98</v>
      </c>
      <c r="B32" s="26" t="s">
        <v>99</v>
      </c>
      <c r="C32" s="27" t="s">
        <v>247</v>
      </c>
      <c r="D32" s="9" t="s">
        <v>173</v>
      </c>
      <c r="E32" s="9" t="s">
        <v>173</v>
      </c>
      <c r="F32" s="9" t="s">
        <v>173</v>
      </c>
      <c r="G32" s="9" t="s">
        <v>173</v>
      </c>
      <c r="H32" s="9" t="s">
        <v>173</v>
      </c>
      <c r="I32" s="9" t="s">
        <v>173</v>
      </c>
      <c r="J32" s="9" t="s">
        <v>173</v>
      </c>
      <c r="K32" s="9" t="s">
        <v>173</v>
      </c>
      <c r="L32" s="9" t="s">
        <v>173</v>
      </c>
      <c r="M32" s="9" t="s">
        <v>173</v>
      </c>
      <c r="N32" s="9" t="s">
        <v>173</v>
      </c>
      <c r="O32" s="9" t="s">
        <v>173</v>
      </c>
      <c r="P32" s="16" t="s">
        <v>173</v>
      </c>
      <c r="Q32" s="16" t="s">
        <v>173</v>
      </c>
      <c r="R32" s="10" t="s">
        <v>173</v>
      </c>
      <c r="S32" s="10" t="s">
        <v>173</v>
      </c>
      <c r="T32" s="10" t="s">
        <v>173</v>
      </c>
      <c r="U32" s="10" t="s">
        <v>173</v>
      </c>
      <c r="V32" s="10" t="s">
        <v>173</v>
      </c>
      <c r="W32" s="10" t="s">
        <v>173</v>
      </c>
      <c r="X32" s="10" t="s">
        <v>173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f t="shared" si="22"/>
        <v>0</v>
      </c>
      <c r="AJ32" s="10">
        <v>0</v>
      </c>
      <c r="AK32" s="10">
        <v>0</v>
      </c>
      <c r="AL32" s="10">
        <f t="shared" si="23"/>
        <v>0</v>
      </c>
      <c r="AM32" s="10">
        <v>0</v>
      </c>
      <c r="AN32" s="10">
        <f t="shared" si="24"/>
        <v>0</v>
      </c>
      <c r="AO32" s="10">
        <v>0</v>
      </c>
      <c r="AP32" s="10">
        <v>0</v>
      </c>
      <c r="AQ32" s="10">
        <f t="shared" si="25"/>
        <v>0</v>
      </c>
      <c r="AR32" s="10">
        <f t="shared" si="25"/>
        <v>0</v>
      </c>
      <c r="AS32" s="10">
        <f t="shared" si="26"/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f t="shared" si="8"/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f t="shared" si="9"/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f t="shared" si="10"/>
        <v>0</v>
      </c>
      <c r="BX32" s="10">
        <v>0</v>
      </c>
      <c r="BY32" s="10">
        <v>0</v>
      </c>
      <c r="BZ32" s="10">
        <v>0</v>
      </c>
      <c r="CA32" s="10">
        <f t="shared" si="27"/>
        <v>0</v>
      </c>
      <c r="CB32" s="10">
        <f t="shared" si="13"/>
        <v>0</v>
      </c>
      <c r="CC32" s="10">
        <v>0</v>
      </c>
      <c r="CD32" s="10">
        <v>0</v>
      </c>
      <c r="CE32" s="10">
        <v>0</v>
      </c>
      <c r="CF32" s="10">
        <f t="shared" si="28"/>
        <v>0</v>
      </c>
      <c r="CG32" s="7" t="s">
        <v>173</v>
      </c>
      <c r="CI32" s="11"/>
    </row>
    <row r="33" spans="1:87" ht="31.5" x14ac:dyDescent="0.25">
      <c r="A33" s="29" t="s">
        <v>159</v>
      </c>
      <c r="B33" s="26" t="s">
        <v>100</v>
      </c>
      <c r="C33" s="27" t="s">
        <v>247</v>
      </c>
      <c r="D33" s="9" t="s">
        <v>173</v>
      </c>
      <c r="E33" s="9" t="s">
        <v>173</v>
      </c>
      <c r="F33" s="9" t="s">
        <v>173</v>
      </c>
      <c r="G33" s="9" t="s">
        <v>173</v>
      </c>
      <c r="H33" s="9" t="s">
        <v>173</v>
      </c>
      <c r="I33" s="9" t="s">
        <v>173</v>
      </c>
      <c r="J33" s="9" t="s">
        <v>173</v>
      </c>
      <c r="K33" s="9" t="s">
        <v>173</v>
      </c>
      <c r="L33" s="9" t="s">
        <v>173</v>
      </c>
      <c r="M33" s="9" t="s">
        <v>173</v>
      </c>
      <c r="N33" s="9" t="s">
        <v>173</v>
      </c>
      <c r="O33" s="9" t="s">
        <v>173</v>
      </c>
      <c r="P33" s="16" t="s">
        <v>173</v>
      </c>
      <c r="Q33" s="16" t="s">
        <v>173</v>
      </c>
      <c r="R33" s="10" t="s">
        <v>173</v>
      </c>
      <c r="S33" s="10" t="s">
        <v>173</v>
      </c>
      <c r="T33" s="10" t="s">
        <v>173</v>
      </c>
      <c r="U33" s="10" t="s">
        <v>173</v>
      </c>
      <c r="V33" s="10" t="s">
        <v>173</v>
      </c>
      <c r="W33" s="10" t="s">
        <v>173</v>
      </c>
      <c r="X33" s="10" t="s">
        <v>173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f t="shared" si="22"/>
        <v>0</v>
      </c>
      <c r="AJ33" s="10">
        <v>0</v>
      </c>
      <c r="AK33" s="10">
        <v>0</v>
      </c>
      <c r="AL33" s="10">
        <f t="shared" si="23"/>
        <v>0</v>
      </c>
      <c r="AM33" s="10">
        <v>0</v>
      </c>
      <c r="AN33" s="10">
        <f t="shared" si="24"/>
        <v>0</v>
      </c>
      <c r="AO33" s="10">
        <v>0</v>
      </c>
      <c r="AP33" s="10">
        <v>0</v>
      </c>
      <c r="AQ33" s="10">
        <f t="shared" si="25"/>
        <v>0</v>
      </c>
      <c r="AR33" s="10">
        <f t="shared" si="25"/>
        <v>0</v>
      </c>
      <c r="AS33" s="10">
        <f t="shared" si="26"/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f t="shared" si="8"/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f t="shared" si="9"/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>
        <f t="shared" si="10"/>
        <v>0</v>
      </c>
      <c r="BX33" s="10">
        <v>0</v>
      </c>
      <c r="BY33" s="10">
        <v>0</v>
      </c>
      <c r="BZ33" s="10">
        <v>0</v>
      </c>
      <c r="CA33" s="10">
        <f t="shared" si="27"/>
        <v>0</v>
      </c>
      <c r="CB33" s="10">
        <f t="shared" si="13"/>
        <v>0</v>
      </c>
      <c r="CC33" s="10">
        <v>0</v>
      </c>
      <c r="CD33" s="10">
        <v>0</v>
      </c>
      <c r="CE33" s="10">
        <v>0</v>
      </c>
      <c r="CF33" s="10">
        <f t="shared" si="28"/>
        <v>0</v>
      </c>
      <c r="CG33" s="7" t="s">
        <v>173</v>
      </c>
      <c r="CI33" s="11"/>
    </row>
    <row r="34" spans="1:87" ht="47.25" x14ac:dyDescent="0.25">
      <c r="A34" s="26" t="s">
        <v>101</v>
      </c>
      <c r="B34" s="26" t="s">
        <v>143</v>
      </c>
      <c r="C34" s="27" t="s">
        <v>247</v>
      </c>
      <c r="D34" s="9" t="s">
        <v>173</v>
      </c>
      <c r="E34" s="9" t="s">
        <v>173</v>
      </c>
      <c r="F34" s="9" t="s">
        <v>173</v>
      </c>
      <c r="G34" s="9" t="s">
        <v>173</v>
      </c>
      <c r="H34" s="9" t="s">
        <v>173</v>
      </c>
      <c r="I34" s="9" t="s">
        <v>173</v>
      </c>
      <c r="J34" s="9" t="s">
        <v>173</v>
      </c>
      <c r="K34" s="9" t="s">
        <v>173</v>
      </c>
      <c r="L34" s="9" t="s">
        <v>173</v>
      </c>
      <c r="M34" s="9" t="s">
        <v>173</v>
      </c>
      <c r="N34" s="9" t="s">
        <v>173</v>
      </c>
      <c r="O34" s="9" t="s">
        <v>173</v>
      </c>
      <c r="P34" s="16" t="s">
        <v>173</v>
      </c>
      <c r="Q34" s="16" t="s">
        <v>173</v>
      </c>
      <c r="R34" s="10" t="s">
        <v>173</v>
      </c>
      <c r="S34" s="10" t="s">
        <v>173</v>
      </c>
      <c r="T34" s="10" t="s">
        <v>173</v>
      </c>
      <c r="U34" s="10" t="s">
        <v>173</v>
      </c>
      <c r="V34" s="10" t="s">
        <v>173</v>
      </c>
      <c r="W34" s="10" t="s">
        <v>173</v>
      </c>
      <c r="X34" s="10" t="s">
        <v>173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f t="shared" si="22"/>
        <v>0</v>
      </c>
      <c r="AJ34" s="10">
        <v>0</v>
      </c>
      <c r="AK34" s="10">
        <v>0</v>
      </c>
      <c r="AL34" s="10">
        <f t="shared" si="23"/>
        <v>0</v>
      </c>
      <c r="AM34" s="10">
        <v>0</v>
      </c>
      <c r="AN34" s="10">
        <f t="shared" si="24"/>
        <v>0</v>
      </c>
      <c r="AO34" s="10">
        <v>0</v>
      </c>
      <c r="AP34" s="10">
        <v>0</v>
      </c>
      <c r="AQ34" s="10">
        <f t="shared" si="25"/>
        <v>0</v>
      </c>
      <c r="AR34" s="10">
        <f t="shared" si="25"/>
        <v>0</v>
      </c>
      <c r="AS34" s="10">
        <f t="shared" si="26"/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f t="shared" si="8"/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f t="shared" si="9"/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f t="shared" si="10"/>
        <v>0</v>
      </c>
      <c r="BX34" s="10">
        <v>0</v>
      </c>
      <c r="BY34" s="10">
        <v>0</v>
      </c>
      <c r="BZ34" s="10">
        <v>0</v>
      </c>
      <c r="CA34" s="10">
        <f t="shared" si="27"/>
        <v>0</v>
      </c>
      <c r="CB34" s="10">
        <f t="shared" si="13"/>
        <v>0</v>
      </c>
      <c r="CC34" s="10">
        <v>0</v>
      </c>
      <c r="CD34" s="10">
        <v>0</v>
      </c>
      <c r="CE34" s="10">
        <v>0</v>
      </c>
      <c r="CF34" s="10">
        <f t="shared" si="28"/>
        <v>0</v>
      </c>
      <c r="CG34" s="7" t="s">
        <v>173</v>
      </c>
      <c r="CI34" s="11"/>
    </row>
    <row r="35" spans="1:87" ht="31.5" x14ac:dyDescent="0.25">
      <c r="A35" s="26" t="s">
        <v>102</v>
      </c>
      <c r="B35" s="26" t="s">
        <v>103</v>
      </c>
      <c r="C35" s="27" t="s">
        <v>247</v>
      </c>
      <c r="D35" s="9" t="s">
        <v>173</v>
      </c>
      <c r="E35" s="9" t="s">
        <v>173</v>
      </c>
      <c r="F35" s="9" t="s">
        <v>173</v>
      </c>
      <c r="G35" s="9" t="s">
        <v>173</v>
      </c>
      <c r="H35" s="9" t="s">
        <v>173</v>
      </c>
      <c r="I35" s="9" t="s">
        <v>173</v>
      </c>
      <c r="J35" s="9" t="s">
        <v>173</v>
      </c>
      <c r="K35" s="9" t="s">
        <v>173</v>
      </c>
      <c r="L35" s="9" t="s">
        <v>173</v>
      </c>
      <c r="M35" s="9" t="s">
        <v>173</v>
      </c>
      <c r="N35" s="9" t="s">
        <v>173</v>
      </c>
      <c r="O35" s="9" t="s">
        <v>173</v>
      </c>
      <c r="P35" s="16" t="s">
        <v>173</v>
      </c>
      <c r="Q35" s="16" t="s">
        <v>173</v>
      </c>
      <c r="R35" s="10" t="s">
        <v>173</v>
      </c>
      <c r="S35" s="10" t="s">
        <v>173</v>
      </c>
      <c r="T35" s="10" t="s">
        <v>173</v>
      </c>
      <c r="U35" s="10" t="s">
        <v>173</v>
      </c>
      <c r="V35" s="10" t="s">
        <v>173</v>
      </c>
      <c r="W35" s="10" t="s">
        <v>173</v>
      </c>
      <c r="X35" s="10" t="s">
        <v>173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f t="shared" si="22"/>
        <v>0</v>
      </c>
      <c r="AJ35" s="10">
        <v>0</v>
      </c>
      <c r="AK35" s="10">
        <v>0</v>
      </c>
      <c r="AL35" s="10">
        <f t="shared" si="23"/>
        <v>0</v>
      </c>
      <c r="AM35" s="10">
        <v>0</v>
      </c>
      <c r="AN35" s="10">
        <f t="shared" si="24"/>
        <v>0</v>
      </c>
      <c r="AO35" s="10">
        <v>0</v>
      </c>
      <c r="AP35" s="10">
        <v>0</v>
      </c>
      <c r="AQ35" s="10">
        <f t="shared" si="25"/>
        <v>0</v>
      </c>
      <c r="AR35" s="10">
        <f t="shared" si="25"/>
        <v>0</v>
      </c>
      <c r="AS35" s="10">
        <f t="shared" si="26"/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f t="shared" si="8"/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f t="shared" si="9"/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f t="shared" si="10"/>
        <v>0</v>
      </c>
      <c r="BX35" s="10">
        <v>0</v>
      </c>
      <c r="BY35" s="10">
        <v>0</v>
      </c>
      <c r="BZ35" s="10">
        <v>0</v>
      </c>
      <c r="CA35" s="10">
        <f t="shared" si="27"/>
        <v>0</v>
      </c>
      <c r="CB35" s="10">
        <f t="shared" si="13"/>
        <v>0</v>
      </c>
      <c r="CC35" s="10">
        <v>0</v>
      </c>
      <c r="CD35" s="10">
        <v>0</v>
      </c>
      <c r="CE35" s="10">
        <v>0</v>
      </c>
      <c r="CF35" s="10">
        <f t="shared" si="28"/>
        <v>0</v>
      </c>
      <c r="CG35" s="7" t="s">
        <v>173</v>
      </c>
      <c r="CI35" s="11"/>
    </row>
    <row r="36" spans="1:87" ht="31.5" x14ac:dyDescent="0.25">
      <c r="A36" s="29" t="s">
        <v>160</v>
      </c>
      <c r="B36" s="26" t="s">
        <v>144</v>
      </c>
      <c r="C36" s="27" t="s">
        <v>247</v>
      </c>
      <c r="D36" s="9" t="s">
        <v>173</v>
      </c>
      <c r="E36" s="9" t="s">
        <v>173</v>
      </c>
      <c r="F36" s="9" t="s">
        <v>173</v>
      </c>
      <c r="G36" s="9" t="s">
        <v>173</v>
      </c>
      <c r="H36" s="9" t="s">
        <v>173</v>
      </c>
      <c r="I36" s="9" t="s">
        <v>173</v>
      </c>
      <c r="J36" s="9" t="s">
        <v>173</v>
      </c>
      <c r="K36" s="9" t="s">
        <v>173</v>
      </c>
      <c r="L36" s="9" t="s">
        <v>173</v>
      </c>
      <c r="M36" s="9" t="s">
        <v>173</v>
      </c>
      <c r="N36" s="9" t="s">
        <v>173</v>
      </c>
      <c r="O36" s="9" t="s">
        <v>173</v>
      </c>
      <c r="P36" s="16" t="s">
        <v>173</v>
      </c>
      <c r="Q36" s="16" t="s">
        <v>173</v>
      </c>
      <c r="R36" s="10" t="s">
        <v>173</v>
      </c>
      <c r="S36" s="10" t="s">
        <v>173</v>
      </c>
      <c r="T36" s="10" t="s">
        <v>173</v>
      </c>
      <c r="U36" s="10" t="s">
        <v>173</v>
      </c>
      <c r="V36" s="10" t="s">
        <v>173</v>
      </c>
      <c r="W36" s="10" t="s">
        <v>173</v>
      </c>
      <c r="X36" s="10" t="s">
        <v>173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f t="shared" si="22"/>
        <v>0</v>
      </c>
      <c r="AJ36" s="10">
        <v>0</v>
      </c>
      <c r="AK36" s="10">
        <v>0</v>
      </c>
      <c r="AL36" s="10">
        <f t="shared" si="23"/>
        <v>0</v>
      </c>
      <c r="AM36" s="10">
        <v>0</v>
      </c>
      <c r="AN36" s="10">
        <f t="shared" si="24"/>
        <v>0</v>
      </c>
      <c r="AO36" s="10">
        <v>0</v>
      </c>
      <c r="AP36" s="10">
        <v>0</v>
      </c>
      <c r="AQ36" s="10">
        <f t="shared" si="25"/>
        <v>0</v>
      </c>
      <c r="AR36" s="10">
        <f t="shared" si="25"/>
        <v>0</v>
      </c>
      <c r="AS36" s="10">
        <f t="shared" si="26"/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f t="shared" si="8"/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f t="shared" si="9"/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0">
        <v>0</v>
      </c>
      <c r="BW36" s="10">
        <f t="shared" si="10"/>
        <v>0</v>
      </c>
      <c r="BX36" s="10">
        <v>0</v>
      </c>
      <c r="BY36" s="10">
        <v>0</v>
      </c>
      <c r="BZ36" s="10">
        <v>0</v>
      </c>
      <c r="CA36" s="10">
        <f t="shared" si="27"/>
        <v>0</v>
      </c>
      <c r="CB36" s="10">
        <f t="shared" si="13"/>
        <v>0</v>
      </c>
      <c r="CC36" s="10">
        <v>0</v>
      </c>
      <c r="CD36" s="10">
        <v>0</v>
      </c>
      <c r="CE36" s="10">
        <v>0</v>
      </c>
      <c r="CF36" s="10">
        <f t="shared" si="28"/>
        <v>0</v>
      </c>
      <c r="CG36" s="7" t="s">
        <v>173</v>
      </c>
      <c r="CI36" s="11"/>
    </row>
    <row r="37" spans="1:87" ht="31.5" x14ac:dyDescent="0.25">
      <c r="A37" s="26" t="s">
        <v>104</v>
      </c>
      <c r="B37" s="26" t="s">
        <v>105</v>
      </c>
      <c r="C37" s="27" t="s">
        <v>247</v>
      </c>
      <c r="D37" s="9" t="s">
        <v>173</v>
      </c>
      <c r="E37" s="9" t="s">
        <v>173</v>
      </c>
      <c r="F37" s="9" t="s">
        <v>173</v>
      </c>
      <c r="G37" s="9" t="s">
        <v>173</v>
      </c>
      <c r="H37" s="9" t="s">
        <v>173</v>
      </c>
      <c r="I37" s="9" t="s">
        <v>173</v>
      </c>
      <c r="J37" s="9" t="s">
        <v>173</v>
      </c>
      <c r="K37" s="9" t="s">
        <v>173</v>
      </c>
      <c r="L37" s="9" t="s">
        <v>173</v>
      </c>
      <c r="M37" s="9" t="s">
        <v>173</v>
      </c>
      <c r="N37" s="9" t="s">
        <v>173</v>
      </c>
      <c r="O37" s="9" t="s">
        <v>173</v>
      </c>
      <c r="P37" s="16" t="s">
        <v>173</v>
      </c>
      <c r="Q37" s="16" t="s">
        <v>173</v>
      </c>
      <c r="R37" s="10" t="s">
        <v>173</v>
      </c>
      <c r="S37" s="10" t="s">
        <v>173</v>
      </c>
      <c r="T37" s="10" t="s">
        <v>173</v>
      </c>
      <c r="U37" s="10" t="s">
        <v>173</v>
      </c>
      <c r="V37" s="10" t="s">
        <v>173</v>
      </c>
      <c r="W37" s="10" t="s">
        <v>173</v>
      </c>
      <c r="X37" s="10" t="s">
        <v>173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f t="shared" si="22"/>
        <v>0</v>
      </c>
      <c r="AJ37" s="10">
        <v>0</v>
      </c>
      <c r="AK37" s="10">
        <v>0</v>
      </c>
      <c r="AL37" s="10">
        <f t="shared" si="23"/>
        <v>0</v>
      </c>
      <c r="AM37" s="10">
        <v>0</v>
      </c>
      <c r="AN37" s="10">
        <f t="shared" si="24"/>
        <v>0</v>
      </c>
      <c r="AO37" s="10">
        <v>0</v>
      </c>
      <c r="AP37" s="10">
        <v>0</v>
      </c>
      <c r="AQ37" s="10">
        <f t="shared" si="25"/>
        <v>0</v>
      </c>
      <c r="AR37" s="10">
        <f t="shared" si="25"/>
        <v>0</v>
      </c>
      <c r="AS37" s="10">
        <f t="shared" si="26"/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f t="shared" si="8"/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f t="shared" si="9"/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f t="shared" si="10"/>
        <v>0</v>
      </c>
      <c r="BX37" s="10">
        <v>0</v>
      </c>
      <c r="BY37" s="10">
        <v>0</v>
      </c>
      <c r="BZ37" s="10">
        <v>0</v>
      </c>
      <c r="CA37" s="10">
        <f t="shared" si="27"/>
        <v>0</v>
      </c>
      <c r="CB37" s="10">
        <f t="shared" si="13"/>
        <v>0</v>
      </c>
      <c r="CC37" s="10">
        <v>0</v>
      </c>
      <c r="CD37" s="10">
        <v>0</v>
      </c>
      <c r="CE37" s="10">
        <v>0</v>
      </c>
      <c r="CF37" s="10">
        <f t="shared" si="28"/>
        <v>0</v>
      </c>
      <c r="CG37" s="7" t="s">
        <v>173</v>
      </c>
      <c r="CI37" s="11"/>
    </row>
    <row r="38" spans="1:87" ht="63" x14ac:dyDescent="0.25">
      <c r="A38" s="26" t="s">
        <v>104</v>
      </c>
      <c r="B38" s="26" t="s">
        <v>145</v>
      </c>
      <c r="C38" s="27" t="s">
        <v>247</v>
      </c>
      <c r="D38" s="9" t="s">
        <v>173</v>
      </c>
      <c r="E38" s="9" t="s">
        <v>173</v>
      </c>
      <c r="F38" s="9" t="s">
        <v>173</v>
      </c>
      <c r="G38" s="9" t="s">
        <v>173</v>
      </c>
      <c r="H38" s="9" t="s">
        <v>173</v>
      </c>
      <c r="I38" s="9" t="s">
        <v>173</v>
      </c>
      <c r="J38" s="9" t="s">
        <v>173</v>
      </c>
      <c r="K38" s="9" t="s">
        <v>173</v>
      </c>
      <c r="L38" s="9" t="s">
        <v>173</v>
      </c>
      <c r="M38" s="9" t="s">
        <v>173</v>
      </c>
      <c r="N38" s="9" t="s">
        <v>173</v>
      </c>
      <c r="O38" s="9" t="s">
        <v>173</v>
      </c>
      <c r="P38" s="16" t="s">
        <v>173</v>
      </c>
      <c r="Q38" s="16" t="s">
        <v>173</v>
      </c>
      <c r="R38" s="10" t="s">
        <v>173</v>
      </c>
      <c r="S38" s="10" t="s">
        <v>173</v>
      </c>
      <c r="T38" s="10" t="s">
        <v>173</v>
      </c>
      <c r="U38" s="10" t="s">
        <v>173</v>
      </c>
      <c r="V38" s="10" t="s">
        <v>173</v>
      </c>
      <c r="W38" s="10" t="s">
        <v>173</v>
      </c>
      <c r="X38" s="10" t="s">
        <v>173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f t="shared" si="22"/>
        <v>0</v>
      </c>
      <c r="AJ38" s="10">
        <v>0</v>
      </c>
      <c r="AK38" s="10">
        <v>0</v>
      </c>
      <c r="AL38" s="10">
        <f t="shared" si="23"/>
        <v>0</v>
      </c>
      <c r="AM38" s="10">
        <v>0</v>
      </c>
      <c r="AN38" s="10">
        <f t="shared" si="24"/>
        <v>0</v>
      </c>
      <c r="AO38" s="10">
        <v>0</v>
      </c>
      <c r="AP38" s="10">
        <v>0</v>
      </c>
      <c r="AQ38" s="10">
        <f t="shared" si="25"/>
        <v>0</v>
      </c>
      <c r="AR38" s="10">
        <f t="shared" si="25"/>
        <v>0</v>
      </c>
      <c r="AS38" s="10">
        <f t="shared" si="26"/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f t="shared" si="8"/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f t="shared" si="9"/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f t="shared" si="10"/>
        <v>0</v>
      </c>
      <c r="BX38" s="10">
        <v>0</v>
      </c>
      <c r="BY38" s="10">
        <v>0</v>
      </c>
      <c r="BZ38" s="10">
        <v>0</v>
      </c>
      <c r="CA38" s="10">
        <f t="shared" si="27"/>
        <v>0</v>
      </c>
      <c r="CB38" s="10">
        <f t="shared" si="13"/>
        <v>0</v>
      </c>
      <c r="CC38" s="10">
        <v>0</v>
      </c>
      <c r="CD38" s="10">
        <v>0</v>
      </c>
      <c r="CE38" s="10">
        <v>0</v>
      </c>
      <c r="CF38" s="10">
        <f t="shared" si="28"/>
        <v>0</v>
      </c>
      <c r="CG38" s="7" t="s">
        <v>173</v>
      </c>
      <c r="CI38" s="11"/>
    </row>
    <row r="39" spans="1:87" ht="63" x14ac:dyDescent="0.25">
      <c r="A39" s="26" t="s">
        <v>104</v>
      </c>
      <c r="B39" s="26" t="s">
        <v>106</v>
      </c>
      <c r="C39" s="27" t="s">
        <v>247</v>
      </c>
      <c r="D39" s="9" t="s">
        <v>173</v>
      </c>
      <c r="E39" s="9" t="s">
        <v>173</v>
      </c>
      <c r="F39" s="9" t="s">
        <v>173</v>
      </c>
      <c r="G39" s="9" t="s">
        <v>173</v>
      </c>
      <c r="H39" s="9" t="s">
        <v>173</v>
      </c>
      <c r="I39" s="9" t="s">
        <v>173</v>
      </c>
      <c r="J39" s="9" t="s">
        <v>173</v>
      </c>
      <c r="K39" s="9" t="s">
        <v>173</v>
      </c>
      <c r="L39" s="9" t="s">
        <v>173</v>
      </c>
      <c r="M39" s="9" t="s">
        <v>173</v>
      </c>
      <c r="N39" s="9" t="s">
        <v>173</v>
      </c>
      <c r="O39" s="9" t="s">
        <v>173</v>
      </c>
      <c r="P39" s="16" t="s">
        <v>173</v>
      </c>
      <c r="Q39" s="16" t="s">
        <v>173</v>
      </c>
      <c r="R39" s="10" t="s">
        <v>173</v>
      </c>
      <c r="S39" s="10" t="s">
        <v>173</v>
      </c>
      <c r="T39" s="10" t="s">
        <v>173</v>
      </c>
      <c r="U39" s="10" t="s">
        <v>173</v>
      </c>
      <c r="V39" s="10" t="s">
        <v>173</v>
      </c>
      <c r="W39" s="10" t="s">
        <v>173</v>
      </c>
      <c r="X39" s="10" t="s">
        <v>173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f t="shared" si="22"/>
        <v>0</v>
      </c>
      <c r="AJ39" s="10">
        <v>0</v>
      </c>
      <c r="AK39" s="10">
        <v>0</v>
      </c>
      <c r="AL39" s="10">
        <f t="shared" si="23"/>
        <v>0</v>
      </c>
      <c r="AM39" s="10">
        <v>0</v>
      </c>
      <c r="AN39" s="10">
        <f t="shared" si="24"/>
        <v>0</v>
      </c>
      <c r="AO39" s="10">
        <v>0</v>
      </c>
      <c r="AP39" s="10">
        <v>0</v>
      </c>
      <c r="AQ39" s="10">
        <f t="shared" si="25"/>
        <v>0</v>
      </c>
      <c r="AR39" s="10">
        <f t="shared" si="25"/>
        <v>0</v>
      </c>
      <c r="AS39" s="10">
        <f t="shared" si="26"/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f t="shared" si="8"/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f t="shared" si="9"/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10">
        <f t="shared" si="10"/>
        <v>0</v>
      </c>
      <c r="BX39" s="10">
        <v>0</v>
      </c>
      <c r="BY39" s="10">
        <v>0</v>
      </c>
      <c r="BZ39" s="10">
        <v>0</v>
      </c>
      <c r="CA39" s="10">
        <f t="shared" si="27"/>
        <v>0</v>
      </c>
      <c r="CB39" s="10">
        <f t="shared" si="13"/>
        <v>0</v>
      </c>
      <c r="CC39" s="10">
        <v>0</v>
      </c>
      <c r="CD39" s="10">
        <v>0</v>
      </c>
      <c r="CE39" s="10">
        <v>0</v>
      </c>
      <c r="CF39" s="10">
        <f t="shared" si="28"/>
        <v>0</v>
      </c>
      <c r="CG39" s="7" t="s">
        <v>173</v>
      </c>
      <c r="CI39" s="11"/>
    </row>
    <row r="40" spans="1:87" ht="63" x14ac:dyDescent="0.25">
      <c r="A40" s="26" t="s">
        <v>104</v>
      </c>
      <c r="B40" s="26" t="s">
        <v>107</v>
      </c>
      <c r="C40" s="27" t="s">
        <v>247</v>
      </c>
      <c r="D40" s="9" t="s">
        <v>173</v>
      </c>
      <c r="E40" s="9" t="s">
        <v>173</v>
      </c>
      <c r="F40" s="9" t="s">
        <v>173</v>
      </c>
      <c r="G40" s="9" t="s">
        <v>173</v>
      </c>
      <c r="H40" s="9" t="s">
        <v>173</v>
      </c>
      <c r="I40" s="9" t="s">
        <v>173</v>
      </c>
      <c r="J40" s="9" t="s">
        <v>173</v>
      </c>
      <c r="K40" s="9" t="s">
        <v>173</v>
      </c>
      <c r="L40" s="9" t="s">
        <v>173</v>
      </c>
      <c r="M40" s="9" t="s">
        <v>173</v>
      </c>
      <c r="N40" s="9" t="s">
        <v>173</v>
      </c>
      <c r="O40" s="9" t="s">
        <v>173</v>
      </c>
      <c r="P40" s="16" t="s">
        <v>173</v>
      </c>
      <c r="Q40" s="16" t="s">
        <v>173</v>
      </c>
      <c r="R40" s="10" t="s">
        <v>173</v>
      </c>
      <c r="S40" s="10" t="s">
        <v>173</v>
      </c>
      <c r="T40" s="10" t="s">
        <v>173</v>
      </c>
      <c r="U40" s="10" t="s">
        <v>173</v>
      </c>
      <c r="V40" s="10" t="s">
        <v>173</v>
      </c>
      <c r="W40" s="10" t="s">
        <v>173</v>
      </c>
      <c r="X40" s="10" t="s">
        <v>173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f t="shared" si="22"/>
        <v>0</v>
      </c>
      <c r="AJ40" s="10">
        <v>0</v>
      </c>
      <c r="AK40" s="10">
        <v>0</v>
      </c>
      <c r="AL40" s="10">
        <f t="shared" si="23"/>
        <v>0</v>
      </c>
      <c r="AM40" s="10">
        <v>0</v>
      </c>
      <c r="AN40" s="10">
        <f t="shared" si="24"/>
        <v>0</v>
      </c>
      <c r="AO40" s="10">
        <v>0</v>
      </c>
      <c r="AP40" s="10">
        <v>0</v>
      </c>
      <c r="AQ40" s="10">
        <f t="shared" si="25"/>
        <v>0</v>
      </c>
      <c r="AR40" s="10">
        <f t="shared" si="25"/>
        <v>0</v>
      </c>
      <c r="AS40" s="10">
        <f t="shared" si="26"/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f t="shared" si="8"/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f t="shared" si="9"/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0">
        <v>0</v>
      </c>
      <c r="BW40" s="10">
        <f t="shared" si="10"/>
        <v>0</v>
      </c>
      <c r="BX40" s="10">
        <v>0</v>
      </c>
      <c r="BY40" s="10">
        <v>0</v>
      </c>
      <c r="BZ40" s="10">
        <v>0</v>
      </c>
      <c r="CA40" s="10">
        <f t="shared" si="27"/>
        <v>0</v>
      </c>
      <c r="CB40" s="10">
        <f t="shared" si="13"/>
        <v>0</v>
      </c>
      <c r="CC40" s="10">
        <v>0</v>
      </c>
      <c r="CD40" s="10">
        <v>0</v>
      </c>
      <c r="CE40" s="10">
        <v>0</v>
      </c>
      <c r="CF40" s="10">
        <f t="shared" si="28"/>
        <v>0</v>
      </c>
      <c r="CG40" s="7" t="s">
        <v>173</v>
      </c>
      <c r="CI40" s="11"/>
    </row>
    <row r="41" spans="1:87" ht="31.5" x14ac:dyDescent="0.25">
      <c r="A41" s="26" t="s">
        <v>108</v>
      </c>
      <c r="B41" s="26" t="s">
        <v>105</v>
      </c>
      <c r="C41" s="27" t="s">
        <v>247</v>
      </c>
      <c r="D41" s="9" t="s">
        <v>173</v>
      </c>
      <c r="E41" s="9" t="s">
        <v>173</v>
      </c>
      <c r="F41" s="9" t="s">
        <v>173</v>
      </c>
      <c r="G41" s="9" t="s">
        <v>173</v>
      </c>
      <c r="H41" s="9" t="s">
        <v>173</v>
      </c>
      <c r="I41" s="9" t="s">
        <v>173</v>
      </c>
      <c r="J41" s="9" t="s">
        <v>173</v>
      </c>
      <c r="K41" s="9" t="s">
        <v>173</v>
      </c>
      <c r="L41" s="9" t="s">
        <v>173</v>
      </c>
      <c r="M41" s="9" t="s">
        <v>173</v>
      </c>
      <c r="N41" s="9" t="s">
        <v>173</v>
      </c>
      <c r="O41" s="9" t="s">
        <v>173</v>
      </c>
      <c r="P41" s="16" t="s">
        <v>173</v>
      </c>
      <c r="Q41" s="16" t="s">
        <v>173</v>
      </c>
      <c r="R41" s="10" t="s">
        <v>173</v>
      </c>
      <c r="S41" s="10" t="s">
        <v>173</v>
      </c>
      <c r="T41" s="10" t="s">
        <v>173</v>
      </c>
      <c r="U41" s="10" t="s">
        <v>173</v>
      </c>
      <c r="V41" s="10" t="s">
        <v>173</v>
      </c>
      <c r="W41" s="10" t="s">
        <v>173</v>
      </c>
      <c r="X41" s="10" t="s">
        <v>173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f t="shared" si="22"/>
        <v>0</v>
      </c>
      <c r="AJ41" s="10">
        <v>0</v>
      </c>
      <c r="AK41" s="10">
        <v>0</v>
      </c>
      <c r="AL41" s="10">
        <f t="shared" si="23"/>
        <v>0</v>
      </c>
      <c r="AM41" s="10">
        <v>0</v>
      </c>
      <c r="AN41" s="10">
        <f t="shared" si="24"/>
        <v>0</v>
      </c>
      <c r="AO41" s="10">
        <v>0</v>
      </c>
      <c r="AP41" s="10">
        <v>0</v>
      </c>
      <c r="AQ41" s="10">
        <f t="shared" si="25"/>
        <v>0</v>
      </c>
      <c r="AR41" s="10">
        <f t="shared" si="25"/>
        <v>0</v>
      </c>
      <c r="AS41" s="10">
        <f t="shared" si="26"/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f t="shared" si="8"/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f t="shared" si="9"/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f t="shared" si="10"/>
        <v>0</v>
      </c>
      <c r="BX41" s="10">
        <v>0</v>
      </c>
      <c r="BY41" s="10">
        <v>0</v>
      </c>
      <c r="BZ41" s="10">
        <v>0</v>
      </c>
      <c r="CA41" s="10">
        <f t="shared" si="27"/>
        <v>0</v>
      </c>
      <c r="CB41" s="10">
        <f t="shared" si="13"/>
        <v>0</v>
      </c>
      <c r="CC41" s="10">
        <v>0</v>
      </c>
      <c r="CD41" s="10">
        <v>0</v>
      </c>
      <c r="CE41" s="10">
        <v>0</v>
      </c>
      <c r="CF41" s="10">
        <f t="shared" si="28"/>
        <v>0</v>
      </c>
      <c r="CG41" s="7" t="s">
        <v>173</v>
      </c>
      <c r="CI41" s="11"/>
    </row>
    <row r="42" spans="1:87" ht="63" x14ac:dyDescent="0.25">
      <c r="A42" s="26" t="s">
        <v>108</v>
      </c>
      <c r="B42" s="26" t="s">
        <v>145</v>
      </c>
      <c r="C42" s="27" t="s">
        <v>247</v>
      </c>
      <c r="D42" s="9" t="s">
        <v>173</v>
      </c>
      <c r="E42" s="9" t="s">
        <v>173</v>
      </c>
      <c r="F42" s="9" t="s">
        <v>173</v>
      </c>
      <c r="G42" s="9" t="s">
        <v>173</v>
      </c>
      <c r="H42" s="9" t="s">
        <v>173</v>
      </c>
      <c r="I42" s="9" t="s">
        <v>173</v>
      </c>
      <c r="J42" s="9" t="s">
        <v>173</v>
      </c>
      <c r="K42" s="9" t="s">
        <v>173</v>
      </c>
      <c r="L42" s="9" t="s">
        <v>173</v>
      </c>
      <c r="M42" s="9" t="s">
        <v>173</v>
      </c>
      <c r="N42" s="9" t="s">
        <v>173</v>
      </c>
      <c r="O42" s="9" t="s">
        <v>173</v>
      </c>
      <c r="P42" s="16" t="s">
        <v>173</v>
      </c>
      <c r="Q42" s="16" t="s">
        <v>173</v>
      </c>
      <c r="R42" s="10" t="s">
        <v>173</v>
      </c>
      <c r="S42" s="10" t="s">
        <v>173</v>
      </c>
      <c r="T42" s="10" t="s">
        <v>173</v>
      </c>
      <c r="U42" s="10" t="s">
        <v>173</v>
      </c>
      <c r="V42" s="10" t="s">
        <v>173</v>
      </c>
      <c r="W42" s="10" t="s">
        <v>173</v>
      </c>
      <c r="X42" s="10" t="s">
        <v>173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f t="shared" si="22"/>
        <v>0</v>
      </c>
      <c r="AJ42" s="10">
        <v>0</v>
      </c>
      <c r="AK42" s="10">
        <v>0</v>
      </c>
      <c r="AL42" s="10">
        <f t="shared" si="23"/>
        <v>0</v>
      </c>
      <c r="AM42" s="10">
        <v>0</v>
      </c>
      <c r="AN42" s="10">
        <f t="shared" si="24"/>
        <v>0</v>
      </c>
      <c r="AO42" s="10">
        <v>0</v>
      </c>
      <c r="AP42" s="10">
        <v>0</v>
      </c>
      <c r="AQ42" s="10">
        <f t="shared" si="25"/>
        <v>0</v>
      </c>
      <c r="AR42" s="10">
        <f t="shared" si="25"/>
        <v>0</v>
      </c>
      <c r="AS42" s="10">
        <f t="shared" si="26"/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f t="shared" si="8"/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f t="shared" si="9"/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10">
        <f t="shared" si="10"/>
        <v>0</v>
      </c>
      <c r="BX42" s="10">
        <v>0</v>
      </c>
      <c r="BY42" s="10">
        <v>0</v>
      </c>
      <c r="BZ42" s="10">
        <v>0</v>
      </c>
      <c r="CA42" s="10">
        <f t="shared" si="27"/>
        <v>0</v>
      </c>
      <c r="CB42" s="10">
        <f t="shared" si="13"/>
        <v>0</v>
      </c>
      <c r="CC42" s="10">
        <v>0</v>
      </c>
      <c r="CD42" s="10">
        <v>0</v>
      </c>
      <c r="CE42" s="10">
        <v>0</v>
      </c>
      <c r="CF42" s="10">
        <f t="shared" si="28"/>
        <v>0</v>
      </c>
      <c r="CG42" s="7" t="s">
        <v>173</v>
      </c>
      <c r="CI42" s="11"/>
    </row>
    <row r="43" spans="1:87" ht="63" x14ac:dyDescent="0.25">
      <c r="A43" s="26" t="s">
        <v>108</v>
      </c>
      <c r="B43" s="26" t="s">
        <v>106</v>
      </c>
      <c r="C43" s="27" t="s">
        <v>247</v>
      </c>
      <c r="D43" s="9" t="s">
        <v>173</v>
      </c>
      <c r="E43" s="9" t="s">
        <v>173</v>
      </c>
      <c r="F43" s="9" t="s">
        <v>173</v>
      </c>
      <c r="G43" s="9" t="s">
        <v>173</v>
      </c>
      <c r="H43" s="9" t="s">
        <v>173</v>
      </c>
      <c r="I43" s="9" t="s">
        <v>173</v>
      </c>
      <c r="J43" s="9" t="s">
        <v>173</v>
      </c>
      <c r="K43" s="9" t="s">
        <v>173</v>
      </c>
      <c r="L43" s="9" t="s">
        <v>173</v>
      </c>
      <c r="M43" s="9" t="s">
        <v>173</v>
      </c>
      <c r="N43" s="9" t="s">
        <v>173</v>
      </c>
      <c r="O43" s="9" t="s">
        <v>173</v>
      </c>
      <c r="P43" s="16" t="s">
        <v>173</v>
      </c>
      <c r="Q43" s="16" t="s">
        <v>173</v>
      </c>
      <c r="R43" s="10" t="s">
        <v>173</v>
      </c>
      <c r="S43" s="10" t="s">
        <v>173</v>
      </c>
      <c r="T43" s="10" t="s">
        <v>173</v>
      </c>
      <c r="U43" s="10" t="s">
        <v>173</v>
      </c>
      <c r="V43" s="10" t="s">
        <v>173</v>
      </c>
      <c r="W43" s="10" t="s">
        <v>173</v>
      </c>
      <c r="X43" s="10" t="s">
        <v>173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f t="shared" si="22"/>
        <v>0</v>
      </c>
      <c r="AJ43" s="10">
        <v>0</v>
      </c>
      <c r="AK43" s="10">
        <v>0</v>
      </c>
      <c r="AL43" s="10">
        <f t="shared" si="23"/>
        <v>0</v>
      </c>
      <c r="AM43" s="10">
        <v>0</v>
      </c>
      <c r="AN43" s="10">
        <f t="shared" si="24"/>
        <v>0</v>
      </c>
      <c r="AO43" s="10">
        <v>0</v>
      </c>
      <c r="AP43" s="10">
        <v>0</v>
      </c>
      <c r="AQ43" s="10">
        <f t="shared" si="25"/>
        <v>0</v>
      </c>
      <c r="AR43" s="10">
        <f t="shared" si="25"/>
        <v>0</v>
      </c>
      <c r="AS43" s="10">
        <f t="shared" si="26"/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f t="shared" si="8"/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f t="shared" si="9"/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10">
        <f t="shared" si="10"/>
        <v>0</v>
      </c>
      <c r="BX43" s="10">
        <v>0</v>
      </c>
      <c r="BY43" s="10">
        <v>0</v>
      </c>
      <c r="BZ43" s="10">
        <v>0</v>
      </c>
      <c r="CA43" s="10">
        <f t="shared" si="27"/>
        <v>0</v>
      </c>
      <c r="CB43" s="10">
        <f t="shared" si="13"/>
        <v>0</v>
      </c>
      <c r="CC43" s="10">
        <v>0</v>
      </c>
      <c r="CD43" s="10">
        <v>0</v>
      </c>
      <c r="CE43" s="10">
        <v>0</v>
      </c>
      <c r="CF43" s="10">
        <f t="shared" si="28"/>
        <v>0</v>
      </c>
      <c r="CG43" s="7" t="s">
        <v>173</v>
      </c>
      <c r="CI43" s="11"/>
    </row>
    <row r="44" spans="1:87" ht="63" x14ac:dyDescent="0.25">
      <c r="A44" s="26" t="s">
        <v>108</v>
      </c>
      <c r="B44" s="26" t="s">
        <v>109</v>
      </c>
      <c r="C44" s="27" t="s">
        <v>247</v>
      </c>
      <c r="D44" s="9" t="s">
        <v>173</v>
      </c>
      <c r="E44" s="9" t="s">
        <v>173</v>
      </c>
      <c r="F44" s="9" t="s">
        <v>173</v>
      </c>
      <c r="G44" s="9" t="s">
        <v>173</v>
      </c>
      <c r="H44" s="9" t="s">
        <v>173</v>
      </c>
      <c r="I44" s="9" t="s">
        <v>173</v>
      </c>
      <c r="J44" s="9" t="s">
        <v>173</v>
      </c>
      <c r="K44" s="9" t="s">
        <v>173</v>
      </c>
      <c r="L44" s="9" t="s">
        <v>173</v>
      </c>
      <c r="M44" s="9" t="s">
        <v>173</v>
      </c>
      <c r="N44" s="9" t="s">
        <v>173</v>
      </c>
      <c r="O44" s="9" t="s">
        <v>173</v>
      </c>
      <c r="P44" s="16" t="s">
        <v>173</v>
      </c>
      <c r="Q44" s="16" t="s">
        <v>173</v>
      </c>
      <c r="R44" s="10" t="s">
        <v>173</v>
      </c>
      <c r="S44" s="10" t="s">
        <v>173</v>
      </c>
      <c r="T44" s="10" t="s">
        <v>173</v>
      </c>
      <c r="U44" s="10" t="s">
        <v>173</v>
      </c>
      <c r="V44" s="10" t="s">
        <v>173</v>
      </c>
      <c r="W44" s="10" t="s">
        <v>173</v>
      </c>
      <c r="X44" s="10" t="s">
        <v>173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f t="shared" si="22"/>
        <v>0</v>
      </c>
      <c r="AJ44" s="10">
        <v>0</v>
      </c>
      <c r="AK44" s="10">
        <v>0</v>
      </c>
      <c r="AL44" s="10">
        <f t="shared" si="23"/>
        <v>0</v>
      </c>
      <c r="AM44" s="10">
        <v>0</v>
      </c>
      <c r="AN44" s="10">
        <f t="shared" si="24"/>
        <v>0</v>
      </c>
      <c r="AO44" s="10">
        <v>0</v>
      </c>
      <c r="AP44" s="10">
        <v>0</v>
      </c>
      <c r="AQ44" s="10">
        <f t="shared" si="25"/>
        <v>0</v>
      </c>
      <c r="AR44" s="10">
        <f t="shared" si="25"/>
        <v>0</v>
      </c>
      <c r="AS44" s="10">
        <f t="shared" si="26"/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f t="shared" si="8"/>
        <v>0</v>
      </c>
      <c r="BD44" s="10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0">
        <f t="shared" si="9"/>
        <v>0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0">
        <v>0</v>
      </c>
      <c r="BW44" s="10">
        <f t="shared" si="10"/>
        <v>0</v>
      </c>
      <c r="BX44" s="10">
        <v>0</v>
      </c>
      <c r="BY44" s="10">
        <v>0</v>
      </c>
      <c r="BZ44" s="10">
        <v>0</v>
      </c>
      <c r="CA44" s="10">
        <f t="shared" si="27"/>
        <v>0</v>
      </c>
      <c r="CB44" s="10">
        <f t="shared" si="13"/>
        <v>0</v>
      </c>
      <c r="CC44" s="10">
        <v>0</v>
      </c>
      <c r="CD44" s="10">
        <v>0</v>
      </c>
      <c r="CE44" s="10">
        <v>0</v>
      </c>
      <c r="CF44" s="10">
        <f t="shared" si="28"/>
        <v>0</v>
      </c>
      <c r="CG44" s="7" t="s">
        <v>173</v>
      </c>
      <c r="CI44" s="11"/>
    </row>
    <row r="45" spans="1:87" ht="63" x14ac:dyDescent="0.25">
      <c r="A45" s="29" t="s">
        <v>161</v>
      </c>
      <c r="B45" s="26" t="s">
        <v>146</v>
      </c>
      <c r="C45" s="27" t="s">
        <v>247</v>
      </c>
      <c r="D45" s="9" t="s">
        <v>173</v>
      </c>
      <c r="E45" s="9" t="s">
        <v>173</v>
      </c>
      <c r="F45" s="9" t="s">
        <v>173</v>
      </c>
      <c r="G45" s="9" t="s">
        <v>173</v>
      </c>
      <c r="H45" s="9" t="s">
        <v>173</v>
      </c>
      <c r="I45" s="9" t="s">
        <v>173</v>
      </c>
      <c r="J45" s="9" t="s">
        <v>173</v>
      </c>
      <c r="K45" s="9" t="s">
        <v>173</v>
      </c>
      <c r="L45" s="9" t="s">
        <v>173</v>
      </c>
      <c r="M45" s="9" t="s">
        <v>173</v>
      </c>
      <c r="N45" s="9" t="s">
        <v>173</v>
      </c>
      <c r="O45" s="9" t="s">
        <v>173</v>
      </c>
      <c r="P45" s="16" t="s">
        <v>173</v>
      </c>
      <c r="Q45" s="16" t="s">
        <v>173</v>
      </c>
      <c r="R45" s="10" t="s">
        <v>173</v>
      </c>
      <c r="S45" s="10" t="s">
        <v>173</v>
      </c>
      <c r="T45" s="10" t="s">
        <v>173</v>
      </c>
      <c r="U45" s="10" t="s">
        <v>173</v>
      </c>
      <c r="V45" s="10" t="s">
        <v>173</v>
      </c>
      <c r="W45" s="10" t="s">
        <v>173</v>
      </c>
      <c r="X45" s="10" t="s">
        <v>173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f t="shared" si="22"/>
        <v>0</v>
      </c>
      <c r="AJ45" s="10">
        <v>0</v>
      </c>
      <c r="AK45" s="10">
        <v>0</v>
      </c>
      <c r="AL45" s="10">
        <f t="shared" si="23"/>
        <v>0</v>
      </c>
      <c r="AM45" s="10">
        <v>0</v>
      </c>
      <c r="AN45" s="10">
        <f t="shared" si="24"/>
        <v>0</v>
      </c>
      <c r="AO45" s="10">
        <v>0</v>
      </c>
      <c r="AP45" s="10">
        <v>0</v>
      </c>
      <c r="AQ45" s="10">
        <f t="shared" si="25"/>
        <v>0</v>
      </c>
      <c r="AR45" s="10">
        <f t="shared" si="25"/>
        <v>0</v>
      </c>
      <c r="AS45" s="10">
        <f t="shared" si="26"/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f t="shared" si="8"/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f t="shared" si="9"/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f t="shared" si="10"/>
        <v>0</v>
      </c>
      <c r="BX45" s="10">
        <v>0</v>
      </c>
      <c r="BY45" s="10">
        <v>0</v>
      </c>
      <c r="BZ45" s="10">
        <v>0</v>
      </c>
      <c r="CA45" s="10">
        <f t="shared" si="27"/>
        <v>0</v>
      </c>
      <c r="CB45" s="10">
        <f t="shared" si="13"/>
        <v>0</v>
      </c>
      <c r="CC45" s="10">
        <v>0</v>
      </c>
      <c r="CD45" s="10">
        <v>0</v>
      </c>
      <c r="CE45" s="10">
        <v>0</v>
      </c>
      <c r="CF45" s="10">
        <f t="shared" si="28"/>
        <v>0</v>
      </c>
      <c r="CG45" s="7" t="s">
        <v>173</v>
      </c>
      <c r="CI45" s="11"/>
    </row>
    <row r="46" spans="1:87" ht="47.25" x14ac:dyDescent="0.25">
      <c r="A46" s="26" t="s">
        <v>110</v>
      </c>
      <c r="B46" s="26" t="s">
        <v>111</v>
      </c>
      <c r="C46" s="27" t="s">
        <v>247</v>
      </c>
      <c r="D46" s="9" t="s">
        <v>173</v>
      </c>
      <c r="E46" s="9" t="s">
        <v>173</v>
      </c>
      <c r="F46" s="9" t="s">
        <v>173</v>
      </c>
      <c r="G46" s="9" t="s">
        <v>173</v>
      </c>
      <c r="H46" s="9" t="s">
        <v>173</v>
      </c>
      <c r="I46" s="9" t="s">
        <v>173</v>
      </c>
      <c r="J46" s="9" t="s">
        <v>173</v>
      </c>
      <c r="K46" s="9" t="s">
        <v>173</v>
      </c>
      <c r="L46" s="9" t="s">
        <v>173</v>
      </c>
      <c r="M46" s="9" t="s">
        <v>173</v>
      </c>
      <c r="N46" s="9" t="s">
        <v>173</v>
      </c>
      <c r="O46" s="9" t="s">
        <v>173</v>
      </c>
      <c r="P46" s="16" t="s">
        <v>173</v>
      </c>
      <c r="Q46" s="16" t="s">
        <v>173</v>
      </c>
      <c r="R46" s="10" t="s">
        <v>173</v>
      </c>
      <c r="S46" s="10" t="s">
        <v>173</v>
      </c>
      <c r="T46" s="10" t="s">
        <v>173</v>
      </c>
      <c r="U46" s="10" t="s">
        <v>173</v>
      </c>
      <c r="V46" s="10" t="s">
        <v>173</v>
      </c>
      <c r="W46" s="10" t="s">
        <v>173</v>
      </c>
      <c r="X46" s="10" t="s">
        <v>173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f t="shared" si="22"/>
        <v>0</v>
      </c>
      <c r="AJ46" s="10">
        <v>0</v>
      </c>
      <c r="AK46" s="10">
        <v>0</v>
      </c>
      <c r="AL46" s="10">
        <f t="shared" si="23"/>
        <v>0</v>
      </c>
      <c r="AM46" s="10">
        <v>0</v>
      </c>
      <c r="AN46" s="10">
        <f t="shared" si="24"/>
        <v>0</v>
      </c>
      <c r="AO46" s="10">
        <v>0</v>
      </c>
      <c r="AP46" s="10">
        <v>0</v>
      </c>
      <c r="AQ46" s="10">
        <f t="shared" si="25"/>
        <v>0</v>
      </c>
      <c r="AR46" s="10">
        <f t="shared" si="25"/>
        <v>0</v>
      </c>
      <c r="AS46" s="10">
        <f t="shared" si="26"/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f t="shared" si="8"/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f t="shared" si="9"/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10">
        <f t="shared" si="10"/>
        <v>0</v>
      </c>
      <c r="BX46" s="10">
        <v>0</v>
      </c>
      <c r="BY46" s="10">
        <v>0</v>
      </c>
      <c r="BZ46" s="10">
        <v>0</v>
      </c>
      <c r="CA46" s="10">
        <f t="shared" si="27"/>
        <v>0</v>
      </c>
      <c r="CB46" s="10">
        <f t="shared" si="13"/>
        <v>0</v>
      </c>
      <c r="CC46" s="10">
        <v>0</v>
      </c>
      <c r="CD46" s="10">
        <v>0</v>
      </c>
      <c r="CE46" s="10">
        <v>0</v>
      </c>
      <c r="CF46" s="10">
        <f t="shared" si="28"/>
        <v>0</v>
      </c>
      <c r="CG46" s="7" t="s">
        <v>173</v>
      </c>
      <c r="CI46" s="11"/>
    </row>
    <row r="47" spans="1:87" ht="51.95" customHeight="1" x14ac:dyDescent="0.25">
      <c r="A47" s="26" t="s">
        <v>112</v>
      </c>
      <c r="B47" s="26" t="s">
        <v>113</v>
      </c>
      <c r="C47" s="27" t="s">
        <v>247</v>
      </c>
      <c r="D47" s="9" t="s">
        <v>173</v>
      </c>
      <c r="E47" s="9" t="s">
        <v>173</v>
      </c>
      <c r="F47" s="9" t="s">
        <v>173</v>
      </c>
      <c r="G47" s="9" t="s">
        <v>173</v>
      </c>
      <c r="H47" s="9" t="s">
        <v>173</v>
      </c>
      <c r="I47" s="9" t="s">
        <v>173</v>
      </c>
      <c r="J47" s="9" t="s">
        <v>173</v>
      </c>
      <c r="K47" s="9" t="s">
        <v>173</v>
      </c>
      <c r="L47" s="9" t="s">
        <v>173</v>
      </c>
      <c r="M47" s="9" t="s">
        <v>173</v>
      </c>
      <c r="N47" s="9" t="s">
        <v>173</v>
      </c>
      <c r="O47" s="9" t="s">
        <v>173</v>
      </c>
      <c r="P47" s="16" t="s">
        <v>173</v>
      </c>
      <c r="Q47" s="16" t="s">
        <v>173</v>
      </c>
      <c r="R47" s="10" t="s">
        <v>173</v>
      </c>
      <c r="S47" s="10" t="s">
        <v>173</v>
      </c>
      <c r="T47" s="10" t="s">
        <v>173</v>
      </c>
      <c r="U47" s="10" t="s">
        <v>173</v>
      </c>
      <c r="V47" s="10" t="s">
        <v>173</v>
      </c>
      <c r="W47" s="10" t="s">
        <v>173</v>
      </c>
      <c r="X47" s="10" t="s">
        <v>173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f t="shared" si="22"/>
        <v>0</v>
      </c>
      <c r="AJ47" s="10">
        <v>0</v>
      </c>
      <c r="AK47" s="10">
        <v>0</v>
      </c>
      <c r="AL47" s="10">
        <f t="shared" si="23"/>
        <v>0</v>
      </c>
      <c r="AM47" s="10">
        <v>0</v>
      </c>
      <c r="AN47" s="10">
        <f t="shared" si="24"/>
        <v>0</v>
      </c>
      <c r="AO47" s="10">
        <v>0</v>
      </c>
      <c r="AP47" s="10">
        <v>0</v>
      </c>
      <c r="AQ47" s="10">
        <f t="shared" si="25"/>
        <v>0</v>
      </c>
      <c r="AR47" s="10">
        <f t="shared" si="25"/>
        <v>0</v>
      </c>
      <c r="AS47" s="10">
        <f t="shared" si="26"/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f t="shared" si="8"/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f t="shared" si="9"/>
        <v>0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f t="shared" si="10"/>
        <v>0</v>
      </c>
      <c r="BX47" s="10">
        <v>0</v>
      </c>
      <c r="BY47" s="10">
        <v>0</v>
      </c>
      <c r="BZ47" s="10">
        <v>0</v>
      </c>
      <c r="CA47" s="10">
        <f t="shared" si="27"/>
        <v>0</v>
      </c>
      <c r="CB47" s="10">
        <f t="shared" si="13"/>
        <v>0</v>
      </c>
      <c r="CC47" s="10">
        <v>0</v>
      </c>
      <c r="CD47" s="10">
        <v>0</v>
      </c>
      <c r="CE47" s="10">
        <v>0</v>
      </c>
      <c r="CF47" s="10">
        <f t="shared" si="28"/>
        <v>0</v>
      </c>
      <c r="CG47" s="7" t="s">
        <v>173</v>
      </c>
      <c r="CI47" s="11"/>
    </row>
    <row r="48" spans="1:87" ht="31.5" x14ac:dyDescent="0.25">
      <c r="A48" s="28" t="s">
        <v>162</v>
      </c>
      <c r="B48" s="26" t="s">
        <v>147</v>
      </c>
      <c r="C48" s="27" t="s">
        <v>247</v>
      </c>
      <c r="D48" s="9" t="s">
        <v>173</v>
      </c>
      <c r="E48" s="9" t="s">
        <v>173</v>
      </c>
      <c r="F48" s="9" t="s">
        <v>173</v>
      </c>
      <c r="G48" s="9" t="s">
        <v>173</v>
      </c>
      <c r="H48" s="8">
        <f>H49</f>
        <v>0.23033655172413786</v>
      </c>
      <c r="I48" s="9" t="s">
        <v>173</v>
      </c>
      <c r="J48" s="9" t="s">
        <v>173</v>
      </c>
      <c r="K48" s="9" t="s">
        <v>173</v>
      </c>
      <c r="L48" s="8">
        <f>L49</f>
        <v>2.086370472</v>
      </c>
      <c r="M48" s="9" t="s">
        <v>173</v>
      </c>
      <c r="N48" s="9" t="s">
        <v>173</v>
      </c>
      <c r="O48" s="9" t="s">
        <v>173</v>
      </c>
      <c r="P48" s="16" t="s">
        <v>173</v>
      </c>
      <c r="Q48" s="16" t="s">
        <v>173</v>
      </c>
      <c r="R48" s="14">
        <f>R49+R57+R66</f>
        <v>70.516005700000008</v>
      </c>
      <c r="S48" s="14">
        <f t="shared" ref="S48" si="29">S49+S57+S66</f>
        <v>116.74229435574904</v>
      </c>
      <c r="T48" s="14">
        <f>T49+T57+T66</f>
        <v>6.63202375002317</v>
      </c>
      <c r="U48" s="14">
        <f>U49+U57+U66</f>
        <v>39.626370472000005</v>
      </c>
      <c r="V48" s="14">
        <f t="shared" ref="V48:W48" si="30">V49+V57+V66</f>
        <v>6.633</v>
      </c>
      <c r="W48" s="14">
        <f t="shared" si="30"/>
        <v>6.633</v>
      </c>
      <c r="X48" s="14">
        <v>39.626370472000005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f>AI49+AI57+AI66+AI76</f>
        <v>6.633</v>
      </c>
      <c r="AJ48" s="10">
        <v>0</v>
      </c>
      <c r="AK48" s="10">
        <v>0</v>
      </c>
      <c r="AL48" s="10">
        <f>AL49+AL57+AL66+AL76</f>
        <v>6.633</v>
      </c>
      <c r="AM48" s="10">
        <v>0</v>
      </c>
      <c r="AN48" s="10">
        <f>AN49+AN57+AN66+AN76</f>
        <v>4.066370472</v>
      </c>
      <c r="AO48" s="10">
        <v>0</v>
      </c>
      <c r="AP48" s="10">
        <v>0</v>
      </c>
      <c r="AQ48" s="10">
        <f>AQ49+AQ57+AQ66+AQ76</f>
        <v>4.066370472</v>
      </c>
      <c r="AR48" s="10">
        <f>AR49+AR57+AR66+AR76</f>
        <v>0</v>
      </c>
      <c r="AS48" s="10">
        <f>AT48+AU48+AV48+AW48</f>
        <v>9.3328934399999994</v>
      </c>
      <c r="AT48" s="10">
        <v>0</v>
      </c>
      <c r="AU48" s="10">
        <v>0</v>
      </c>
      <c r="AV48" s="10">
        <f>AV49+AV57+AV66+AV76</f>
        <v>9.3328934399999994</v>
      </c>
      <c r="AW48" s="10">
        <f>AW49+AW57+AW66+AW76</f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f t="shared" si="8"/>
        <v>12.418155360000002</v>
      </c>
      <c r="BD48" s="10">
        <v>0</v>
      </c>
      <c r="BE48" s="10">
        <v>0</v>
      </c>
      <c r="BF48" s="10">
        <f>BF49+BF57+BF66+BF76</f>
        <v>12.418155360000002</v>
      </c>
      <c r="BG48" s="10">
        <f>BG49+BG57+BG66+BG76</f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f t="shared" si="9"/>
        <v>13.809317760000001</v>
      </c>
      <c r="BN48" s="10">
        <v>0</v>
      </c>
      <c r="BO48" s="10">
        <v>0</v>
      </c>
      <c r="BP48" s="10">
        <f>BP49+BP57+BP66+BP76</f>
        <v>13.809317760000001</v>
      </c>
      <c r="BQ48" s="10">
        <f>BQ49+BQ57+BQ66+BQ76</f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>
        <f t="shared" si="10"/>
        <v>42.193366560000001</v>
      </c>
      <c r="BX48" s="10">
        <v>0</v>
      </c>
      <c r="BY48" s="10">
        <v>0</v>
      </c>
      <c r="BZ48" s="10">
        <f>BZ49+BZ57+BZ66+BZ76</f>
        <v>42.193366560000001</v>
      </c>
      <c r="CA48" s="10">
        <f t="shared" si="27"/>
        <v>0</v>
      </c>
      <c r="CB48" s="10">
        <f>CE48+CF48</f>
        <v>4.066370472</v>
      </c>
      <c r="CC48" s="10">
        <v>0</v>
      </c>
      <c r="CD48" s="10">
        <v>0</v>
      </c>
      <c r="CE48" s="10">
        <f>CE49+CE57+CE66+CE76</f>
        <v>4.066370472</v>
      </c>
      <c r="CF48" s="10">
        <f t="shared" si="28"/>
        <v>0</v>
      </c>
      <c r="CG48" s="7" t="s">
        <v>173</v>
      </c>
      <c r="CI48" s="11"/>
    </row>
    <row r="49" spans="1:87" ht="57.95" customHeight="1" x14ac:dyDescent="0.25">
      <c r="A49" s="29" t="s">
        <v>163</v>
      </c>
      <c r="B49" s="26" t="s">
        <v>148</v>
      </c>
      <c r="C49" s="27" t="s">
        <v>247</v>
      </c>
      <c r="D49" s="9" t="s">
        <v>173</v>
      </c>
      <c r="E49" s="9" t="s">
        <v>173</v>
      </c>
      <c r="F49" s="9" t="s">
        <v>173</v>
      </c>
      <c r="G49" s="9" t="s">
        <v>173</v>
      </c>
      <c r="H49" s="8">
        <f>H50</f>
        <v>0.23033655172413786</v>
      </c>
      <c r="I49" s="9" t="s">
        <v>173</v>
      </c>
      <c r="J49" s="9" t="s">
        <v>173</v>
      </c>
      <c r="K49" s="9" t="s">
        <v>173</v>
      </c>
      <c r="L49" s="8">
        <f>L50</f>
        <v>2.086370472</v>
      </c>
      <c r="M49" s="9" t="s">
        <v>173</v>
      </c>
      <c r="N49" s="9" t="s">
        <v>173</v>
      </c>
      <c r="O49" s="9" t="s">
        <v>173</v>
      </c>
      <c r="P49" s="16" t="s">
        <v>173</v>
      </c>
      <c r="Q49" s="16" t="s">
        <v>173</v>
      </c>
      <c r="R49" s="10">
        <f>R50+R57</f>
        <v>51.082005700000003</v>
      </c>
      <c r="S49" s="10">
        <f>S50+S57</f>
        <v>83.399294355749035</v>
      </c>
      <c r="T49" s="10">
        <f>T50</f>
        <v>2.3390237500231699</v>
      </c>
      <c r="U49" s="10">
        <f>U50</f>
        <v>25.608370472000001</v>
      </c>
      <c r="V49" s="10">
        <f t="shared" ref="V49:W49" si="31">V50</f>
        <v>2.34</v>
      </c>
      <c r="W49" s="10">
        <f t="shared" si="31"/>
        <v>2.34</v>
      </c>
      <c r="X49" s="10">
        <v>25.608370472000001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f>AI50+AD56</f>
        <v>2.34</v>
      </c>
      <c r="AJ49" s="10">
        <v>0</v>
      </c>
      <c r="AK49" s="10">
        <v>0</v>
      </c>
      <c r="AL49" s="10">
        <f>AL50+AG56</f>
        <v>2.34</v>
      </c>
      <c r="AM49" s="10">
        <v>0</v>
      </c>
      <c r="AN49" s="10">
        <f>AN50+AI56</f>
        <v>4.066370472</v>
      </c>
      <c r="AO49" s="10">
        <v>0</v>
      </c>
      <c r="AP49" s="10">
        <v>0</v>
      </c>
      <c r="AQ49" s="10">
        <f>AQ50+AL56</f>
        <v>4.066370472</v>
      </c>
      <c r="AR49" s="10">
        <f>AR50+AM56</f>
        <v>0</v>
      </c>
      <c r="AS49" s="10">
        <f>AT49+AU49+AV49+AW49</f>
        <v>4.1184000000000003</v>
      </c>
      <c r="AT49" s="10">
        <v>0</v>
      </c>
      <c r="AU49" s="10">
        <v>0</v>
      </c>
      <c r="AV49" s="10">
        <f>AV50+AV56</f>
        <v>4.1184000000000003</v>
      </c>
      <c r="AW49" s="10">
        <f>AW50+AW56</f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f t="shared" si="8"/>
        <v>8.5536000000000012</v>
      </c>
      <c r="BD49" s="10">
        <v>0</v>
      </c>
      <c r="BE49" s="10">
        <v>0</v>
      </c>
      <c r="BF49" s="10">
        <f>BF50+BF56</f>
        <v>8.5536000000000012</v>
      </c>
      <c r="BG49" s="10">
        <f>BG50+BG56</f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f t="shared" si="9"/>
        <v>8.8704000000000001</v>
      </c>
      <c r="BN49" s="10">
        <v>0</v>
      </c>
      <c r="BO49" s="10">
        <v>0</v>
      </c>
      <c r="BP49" s="10">
        <f>BP50+BP56</f>
        <v>8.8704000000000001</v>
      </c>
      <c r="BQ49" s="10">
        <f>BQ50+BQ56</f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10">
        <f t="shared" si="10"/>
        <v>23.882400000000001</v>
      </c>
      <c r="BX49" s="10">
        <v>0</v>
      </c>
      <c r="BY49" s="10">
        <v>0</v>
      </c>
      <c r="BZ49" s="10">
        <f>BZ50+BZ56</f>
        <v>23.882400000000001</v>
      </c>
      <c r="CA49" s="10">
        <f t="shared" si="27"/>
        <v>0</v>
      </c>
      <c r="CB49" s="10">
        <f>CE49+CF49</f>
        <v>4.066370472</v>
      </c>
      <c r="CC49" s="10">
        <v>0</v>
      </c>
      <c r="CD49" s="10">
        <v>0</v>
      </c>
      <c r="CE49" s="10">
        <f>CE50</f>
        <v>4.066370472</v>
      </c>
      <c r="CF49" s="10">
        <f t="shared" si="28"/>
        <v>0</v>
      </c>
      <c r="CG49" s="7" t="s">
        <v>173</v>
      </c>
      <c r="CI49" s="11"/>
    </row>
    <row r="50" spans="1:87" ht="31.5" x14ac:dyDescent="0.25">
      <c r="A50" s="26" t="s">
        <v>114</v>
      </c>
      <c r="B50" s="26" t="s">
        <v>115</v>
      </c>
      <c r="C50" s="27" t="s">
        <v>247</v>
      </c>
      <c r="D50" s="9" t="s">
        <v>173</v>
      </c>
      <c r="E50" s="9" t="s">
        <v>173</v>
      </c>
      <c r="F50" s="9" t="s">
        <v>173</v>
      </c>
      <c r="G50" s="9" t="s">
        <v>173</v>
      </c>
      <c r="H50" s="8">
        <f>H51+H52+H53+H54</f>
        <v>0.23033655172413786</v>
      </c>
      <c r="I50" s="9" t="s">
        <v>173</v>
      </c>
      <c r="J50" s="9" t="s">
        <v>173</v>
      </c>
      <c r="K50" s="9" t="s">
        <v>173</v>
      </c>
      <c r="L50" s="8">
        <f>L51+L52+L53+L54</f>
        <v>2.086370472</v>
      </c>
      <c r="M50" s="9" t="s">
        <v>173</v>
      </c>
      <c r="N50" s="9" t="s">
        <v>173</v>
      </c>
      <c r="O50" s="9" t="s">
        <v>173</v>
      </c>
      <c r="P50" s="16" t="s">
        <v>173</v>
      </c>
      <c r="Q50" s="16" t="s">
        <v>173</v>
      </c>
      <c r="R50" s="10">
        <f>SUM(R51:R55)</f>
        <v>31.648005700000002</v>
      </c>
      <c r="S50" s="10">
        <f>SUM(S51:S55)</f>
        <v>50.056294355749031</v>
      </c>
      <c r="T50" s="10">
        <v>2.3390237500231699</v>
      </c>
      <c r="U50" s="10">
        <f>U55+U53+U51</f>
        <v>25.608370472000001</v>
      </c>
      <c r="V50" s="10">
        <v>2.34</v>
      </c>
      <c r="W50" s="10">
        <v>2.34</v>
      </c>
      <c r="X50" s="10">
        <v>25.608370472000001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f>AI51+AI52+AI53+AI54</f>
        <v>2.34</v>
      </c>
      <c r="AJ50" s="10">
        <v>0</v>
      </c>
      <c r="AK50" s="10">
        <v>0</v>
      </c>
      <c r="AL50" s="10">
        <f>AL51+AL52+AL53+AL54</f>
        <v>2.34</v>
      </c>
      <c r="AM50" s="10">
        <v>0</v>
      </c>
      <c r="AN50" s="10">
        <f>AQ50</f>
        <v>4.066370472</v>
      </c>
      <c r="AO50" s="10">
        <v>0</v>
      </c>
      <c r="AP50" s="10">
        <v>0</v>
      </c>
      <c r="AQ50" s="10">
        <f>AQ55+AQ51+AQ53</f>
        <v>4.066370472</v>
      </c>
      <c r="AR50" s="10">
        <f>AR55+AR51+AR53</f>
        <v>0</v>
      </c>
      <c r="AS50" s="10">
        <f>AV50</f>
        <v>4.1184000000000003</v>
      </c>
      <c r="AT50" s="10">
        <v>0</v>
      </c>
      <c r="AU50" s="10">
        <v>0</v>
      </c>
      <c r="AV50" s="10">
        <f>AV55</f>
        <v>4.1184000000000003</v>
      </c>
      <c r="AW50" s="10">
        <f>AW55</f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f t="shared" si="8"/>
        <v>8.5536000000000012</v>
      </c>
      <c r="BD50" s="10">
        <v>0</v>
      </c>
      <c r="BE50" s="10">
        <v>0</v>
      </c>
      <c r="BF50" s="10">
        <f>BF55</f>
        <v>8.5536000000000012</v>
      </c>
      <c r="BG50" s="10">
        <f>BG55</f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f t="shared" si="9"/>
        <v>8.8704000000000001</v>
      </c>
      <c r="BN50" s="10">
        <v>0</v>
      </c>
      <c r="BO50" s="10">
        <v>0</v>
      </c>
      <c r="BP50" s="10">
        <f>BP55</f>
        <v>8.8704000000000001</v>
      </c>
      <c r="BQ50" s="10">
        <f>BQ55</f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f t="shared" si="10"/>
        <v>23.882400000000001</v>
      </c>
      <c r="BX50" s="10">
        <v>0</v>
      </c>
      <c r="BY50" s="10">
        <v>0</v>
      </c>
      <c r="BZ50" s="10">
        <f>BZ51+BZ52+BZ53+BZ54+BZ55</f>
        <v>23.882400000000001</v>
      </c>
      <c r="CA50" s="10">
        <f t="shared" si="27"/>
        <v>0</v>
      </c>
      <c r="CB50" s="10">
        <f>CE50+CF50</f>
        <v>4.066370472</v>
      </c>
      <c r="CC50" s="10">
        <v>0</v>
      </c>
      <c r="CD50" s="10">
        <v>0</v>
      </c>
      <c r="CE50" s="10">
        <f>CE51+CE52+CE53+CE54+CE55</f>
        <v>4.066370472</v>
      </c>
      <c r="CF50" s="10">
        <f t="shared" si="28"/>
        <v>0</v>
      </c>
      <c r="CG50" s="7" t="s">
        <v>173</v>
      </c>
      <c r="CI50" s="11"/>
    </row>
    <row r="51" spans="1:87" ht="47.25" x14ac:dyDescent="0.25">
      <c r="A51" s="26" t="s">
        <v>190</v>
      </c>
      <c r="B51" s="30" t="s">
        <v>195</v>
      </c>
      <c r="C51" s="30" t="s">
        <v>196</v>
      </c>
      <c r="D51" s="9" t="s">
        <v>226</v>
      </c>
      <c r="E51" s="9">
        <v>2025</v>
      </c>
      <c r="F51" s="9">
        <v>2025</v>
      </c>
      <c r="G51" s="9">
        <v>2025</v>
      </c>
      <c r="H51" s="3">
        <v>3.3935172413793097E-2</v>
      </c>
      <c r="I51" s="9" t="s">
        <v>173</v>
      </c>
      <c r="J51" s="9" t="s">
        <v>243</v>
      </c>
      <c r="K51" s="9" t="s">
        <v>173</v>
      </c>
      <c r="L51" s="10">
        <f>0.41101398*1.2</f>
        <v>0.49321677599999997</v>
      </c>
      <c r="M51" s="31">
        <v>45870</v>
      </c>
      <c r="N51" s="9" t="s">
        <v>173</v>
      </c>
      <c r="O51" s="9" t="s">
        <v>173</v>
      </c>
      <c r="P51" s="16" t="s">
        <v>173</v>
      </c>
      <c r="Q51" s="16" t="s">
        <v>173</v>
      </c>
      <c r="R51" s="10">
        <v>2.294</v>
      </c>
      <c r="S51" s="10">
        <v>2.7530000000000001</v>
      </c>
      <c r="T51" s="15">
        <v>0.34439999999999998</v>
      </c>
      <c r="U51" s="10">
        <f>0.41101398*1.2</f>
        <v>0.49321677599999997</v>
      </c>
      <c r="V51" s="15">
        <f>0.287*1.2</f>
        <v>0.34439999999999998</v>
      </c>
      <c r="W51" s="15">
        <f>0.287*1.2</f>
        <v>0.34439999999999998</v>
      </c>
      <c r="X51" s="10">
        <v>0.49321677599999997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5">
        <f>0.287*1.2</f>
        <v>0.34439999999999998</v>
      </c>
      <c r="AJ51" s="10">
        <v>0</v>
      </c>
      <c r="AK51" s="10">
        <v>0</v>
      </c>
      <c r="AL51" s="15">
        <f>0.287*1.2</f>
        <v>0.34439999999999998</v>
      </c>
      <c r="AM51" s="10">
        <v>0</v>
      </c>
      <c r="AN51" s="10">
        <f>AQ51</f>
        <v>0.49321677599999997</v>
      </c>
      <c r="AO51" s="10">
        <v>0</v>
      </c>
      <c r="AP51" s="10">
        <v>0</v>
      </c>
      <c r="AQ51" s="10">
        <f>0.41101398*1.2</f>
        <v>0.49321677599999997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f>CA51+BZ51+BY51+BX51</f>
        <v>0.34439999999999998</v>
      </c>
      <c r="BX51" s="10">
        <f t="shared" ref="BX51:BX89" si="32">BN51+BD51+AT51+AJ51+Z51</f>
        <v>0</v>
      </c>
      <c r="BY51" s="10">
        <f t="shared" ref="BY51:BY89" si="33">BO51+BE51+AU51+AK51+AA51</f>
        <v>0</v>
      </c>
      <c r="BZ51" s="10">
        <f t="shared" ref="BZ51" si="34">BP51+BF51+AV51+AL51</f>
        <v>0.34439999999999998</v>
      </c>
      <c r="CA51" s="10">
        <f t="shared" si="27"/>
        <v>0</v>
      </c>
      <c r="CB51" s="10">
        <f>BR51+BH51+AX51+AN51+AD51</f>
        <v>0.49321677599999997</v>
      </c>
      <c r="CC51" s="10">
        <f>BS51+BI51+AY51+AO51+AE51</f>
        <v>0</v>
      </c>
      <c r="CD51" s="10">
        <f>BT51+BJ51+AZ51+AP51+AF51</f>
        <v>0</v>
      </c>
      <c r="CE51" s="10">
        <f>BU51+BK51+BA51+AQ51+AG51</f>
        <v>0.49321677599999997</v>
      </c>
      <c r="CF51" s="10">
        <f t="shared" si="28"/>
        <v>0</v>
      </c>
      <c r="CG51" s="7" t="s">
        <v>245</v>
      </c>
      <c r="CI51" s="11"/>
    </row>
    <row r="52" spans="1:87" ht="78.75" x14ac:dyDescent="0.25">
      <c r="A52" s="26" t="s">
        <v>191</v>
      </c>
      <c r="B52" s="30" t="s">
        <v>197</v>
      </c>
      <c r="C52" s="30" t="s">
        <v>198</v>
      </c>
      <c r="D52" s="9" t="s">
        <v>226</v>
      </c>
      <c r="E52" s="9">
        <v>2025</v>
      </c>
      <c r="F52" s="9">
        <v>2025</v>
      </c>
      <c r="G52" s="9" t="s">
        <v>173</v>
      </c>
      <c r="H52" s="3">
        <v>4.9100689655172398E-2</v>
      </c>
      <c r="I52" s="9" t="s">
        <v>173</v>
      </c>
      <c r="J52" s="9" t="s">
        <v>243</v>
      </c>
      <c r="K52" s="9" t="s">
        <v>173</v>
      </c>
      <c r="L52" s="10">
        <v>0</v>
      </c>
      <c r="M52" s="9" t="s">
        <v>173</v>
      </c>
      <c r="N52" s="9" t="s">
        <v>173</v>
      </c>
      <c r="O52" s="9" t="s">
        <v>173</v>
      </c>
      <c r="P52" s="16" t="s">
        <v>173</v>
      </c>
      <c r="Q52" s="16" t="s">
        <v>173</v>
      </c>
      <c r="R52" s="10">
        <v>0</v>
      </c>
      <c r="S52" s="10">
        <v>0</v>
      </c>
      <c r="T52" s="15">
        <v>0.49919999999999998</v>
      </c>
      <c r="U52" s="10">
        <v>0</v>
      </c>
      <c r="V52" s="15">
        <f>0.416*1.2</f>
        <v>0.49919999999999998</v>
      </c>
      <c r="W52" s="15">
        <f>0.416*1.2</f>
        <v>0.49919999999999998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5">
        <f>0.416*1.2</f>
        <v>0.49919999999999998</v>
      </c>
      <c r="AJ52" s="10">
        <v>0</v>
      </c>
      <c r="AK52" s="10">
        <v>0</v>
      </c>
      <c r="AL52" s="15">
        <f>0.416*1.2</f>
        <v>0.49919999999999998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f>CA52+BZ52+BY52+BX52</f>
        <v>0.49919999999999998</v>
      </c>
      <c r="BX52" s="10">
        <f t="shared" si="32"/>
        <v>0</v>
      </c>
      <c r="BY52" s="10">
        <f t="shared" si="33"/>
        <v>0</v>
      </c>
      <c r="BZ52" s="10">
        <f t="shared" ref="BZ52:BZ82" si="35">BP52+BF52+AV52+AL52</f>
        <v>0.49919999999999998</v>
      </c>
      <c r="CA52" s="10">
        <f t="shared" si="27"/>
        <v>0</v>
      </c>
      <c r="CB52" s="10">
        <f t="shared" ref="CB52:CB82" si="36">BR52+BH52+AX52+AN52+AD52</f>
        <v>0</v>
      </c>
      <c r="CC52" s="10">
        <f>BS52+BI52+AY52+BI51+AE52</f>
        <v>0</v>
      </c>
      <c r="CD52" s="10">
        <f>BT52+BJ52+AZ52+BJ51+AF52</f>
        <v>0</v>
      </c>
      <c r="CE52" s="10">
        <f>BU52+BK52+BA52+BK51+AG52</f>
        <v>0</v>
      </c>
      <c r="CF52" s="10">
        <f t="shared" si="28"/>
        <v>0</v>
      </c>
      <c r="CG52" s="7" t="s">
        <v>228</v>
      </c>
      <c r="CI52" s="11"/>
    </row>
    <row r="53" spans="1:87" ht="47.25" x14ac:dyDescent="0.25">
      <c r="A53" s="26" t="s">
        <v>192</v>
      </c>
      <c r="B53" s="30" t="s">
        <v>199</v>
      </c>
      <c r="C53" s="30" t="s">
        <v>200</v>
      </c>
      <c r="D53" s="9" t="s">
        <v>226</v>
      </c>
      <c r="E53" s="9">
        <v>2025</v>
      </c>
      <c r="F53" s="9">
        <v>2025</v>
      </c>
      <c r="G53" s="9">
        <v>2025</v>
      </c>
      <c r="H53" s="3">
        <v>9.8199999999999996E-2</v>
      </c>
      <c r="I53" s="9" t="s">
        <v>173</v>
      </c>
      <c r="J53" s="9" t="s">
        <v>243</v>
      </c>
      <c r="K53" s="9" t="s">
        <v>173</v>
      </c>
      <c r="L53" s="10">
        <f>1.32762808*1.2</f>
        <v>1.5931536959999999</v>
      </c>
      <c r="M53" s="31">
        <v>45870</v>
      </c>
      <c r="N53" s="9" t="s">
        <v>173</v>
      </c>
      <c r="O53" s="9" t="s">
        <v>173</v>
      </c>
      <c r="P53" s="16" t="s">
        <v>173</v>
      </c>
      <c r="Q53" s="16" t="s">
        <v>173</v>
      </c>
      <c r="R53" s="10">
        <v>8.0779999999999994</v>
      </c>
      <c r="S53" s="10">
        <v>9.6940000000000008</v>
      </c>
      <c r="T53" s="15">
        <v>0.99719999999999986</v>
      </c>
      <c r="U53" s="10">
        <f>1.32762808*1.2</f>
        <v>1.5931536959999999</v>
      </c>
      <c r="V53" s="15">
        <f>0.831*1.2</f>
        <v>0.99719999999999986</v>
      </c>
      <c r="W53" s="15">
        <f>0.831*1.2</f>
        <v>0.99719999999999986</v>
      </c>
      <c r="X53" s="10">
        <v>1.5931536959999999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5">
        <f>0.831*1.2</f>
        <v>0.99719999999999986</v>
      </c>
      <c r="AJ53" s="10">
        <v>0</v>
      </c>
      <c r="AK53" s="10">
        <v>0</v>
      </c>
      <c r="AL53" s="15">
        <f>0.831*1.2</f>
        <v>0.99719999999999986</v>
      </c>
      <c r="AM53" s="10">
        <v>0</v>
      </c>
      <c r="AN53" s="10">
        <f>AQ53</f>
        <v>1.5931536959999999</v>
      </c>
      <c r="AO53" s="10">
        <v>0</v>
      </c>
      <c r="AP53" s="10">
        <v>0</v>
      </c>
      <c r="AQ53" s="10">
        <f>1.32762808*1.2</f>
        <v>1.5931536959999999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f>CA53+BZ53+BY53+BX53</f>
        <v>0.99719999999999986</v>
      </c>
      <c r="BX53" s="10">
        <f t="shared" si="32"/>
        <v>0</v>
      </c>
      <c r="BY53" s="10">
        <f t="shared" si="33"/>
        <v>0</v>
      </c>
      <c r="BZ53" s="10">
        <f t="shared" si="35"/>
        <v>0.99719999999999986</v>
      </c>
      <c r="CA53" s="10">
        <f t="shared" si="27"/>
        <v>0</v>
      </c>
      <c r="CB53" s="10">
        <f t="shared" si="36"/>
        <v>1.5931536959999999</v>
      </c>
      <c r="CC53" s="10">
        <f t="shared" ref="CC53:CC89" si="37">BS53+BI53+AY53+AO53+AE53</f>
        <v>0</v>
      </c>
      <c r="CD53" s="10">
        <f t="shared" ref="CD53:CD89" si="38">BT53+BJ53+AZ53+AP53+AF53</f>
        <v>0</v>
      </c>
      <c r="CE53" s="10">
        <f t="shared" ref="CE53:CE89" si="39">BU53+BK53+BA53+AQ53+AG53</f>
        <v>1.5931536959999999</v>
      </c>
      <c r="CF53" s="10">
        <f t="shared" si="28"/>
        <v>0</v>
      </c>
      <c r="CG53" s="7" t="s">
        <v>245</v>
      </c>
      <c r="CI53" s="11"/>
    </row>
    <row r="54" spans="1:87" ht="78.75" x14ac:dyDescent="0.25">
      <c r="A54" s="26" t="s">
        <v>193</v>
      </c>
      <c r="B54" s="30" t="s">
        <v>201</v>
      </c>
      <c r="C54" s="30" t="s">
        <v>202</v>
      </c>
      <c r="D54" s="9" t="s">
        <v>226</v>
      </c>
      <c r="E54" s="9">
        <v>2025</v>
      </c>
      <c r="F54" s="9">
        <v>2025</v>
      </c>
      <c r="G54" s="9" t="s">
        <v>173</v>
      </c>
      <c r="H54" s="3">
        <v>4.9100689655172398E-2</v>
      </c>
      <c r="I54" s="9" t="s">
        <v>173</v>
      </c>
      <c r="J54" s="9" t="s">
        <v>243</v>
      </c>
      <c r="K54" s="9" t="s">
        <v>173</v>
      </c>
      <c r="L54" s="9">
        <v>0</v>
      </c>
      <c r="M54" s="9" t="s">
        <v>173</v>
      </c>
      <c r="N54" s="9" t="s">
        <v>173</v>
      </c>
      <c r="O54" s="9" t="s">
        <v>173</v>
      </c>
      <c r="P54" s="16" t="s">
        <v>173</v>
      </c>
      <c r="Q54" s="16" t="s">
        <v>173</v>
      </c>
      <c r="R54" s="10">
        <v>0</v>
      </c>
      <c r="S54" s="10">
        <v>0</v>
      </c>
      <c r="T54" s="15">
        <v>0.49919999999999998</v>
      </c>
      <c r="U54" s="10">
        <v>0</v>
      </c>
      <c r="V54" s="15">
        <f>0.416*1.2</f>
        <v>0.49919999999999998</v>
      </c>
      <c r="W54" s="15">
        <f>0.416*1.2</f>
        <v>0.49919999999999998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5">
        <f>0.416*1.2</f>
        <v>0.49919999999999998</v>
      </c>
      <c r="AJ54" s="10">
        <v>0</v>
      </c>
      <c r="AK54" s="10">
        <v>0</v>
      </c>
      <c r="AL54" s="15">
        <f>0.416*1.2</f>
        <v>0.49919999999999998</v>
      </c>
      <c r="AM54" s="10">
        <v>0</v>
      </c>
      <c r="AN54" s="10">
        <v>0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f>CA54+BZ54+BY54+BX54</f>
        <v>0.49919999999999998</v>
      </c>
      <c r="BX54" s="10">
        <f t="shared" si="32"/>
        <v>0</v>
      </c>
      <c r="BY54" s="10">
        <f t="shared" si="33"/>
        <v>0</v>
      </c>
      <c r="BZ54" s="10">
        <f t="shared" si="35"/>
        <v>0.49919999999999998</v>
      </c>
      <c r="CA54" s="10">
        <f t="shared" si="27"/>
        <v>0</v>
      </c>
      <c r="CB54" s="10">
        <f t="shared" si="36"/>
        <v>0</v>
      </c>
      <c r="CC54" s="10">
        <f t="shared" si="37"/>
        <v>0</v>
      </c>
      <c r="CD54" s="10">
        <f t="shared" si="38"/>
        <v>0</v>
      </c>
      <c r="CE54" s="10">
        <f t="shared" si="39"/>
        <v>0</v>
      </c>
      <c r="CF54" s="10">
        <f t="shared" si="28"/>
        <v>0</v>
      </c>
      <c r="CG54" s="7" t="s">
        <v>228</v>
      </c>
      <c r="CI54" s="11"/>
    </row>
    <row r="55" spans="1:87" ht="47.25" x14ac:dyDescent="0.25">
      <c r="A55" s="26" t="s">
        <v>194</v>
      </c>
      <c r="B55" s="26" t="s">
        <v>246</v>
      </c>
      <c r="C55" s="32" t="s">
        <v>204</v>
      </c>
      <c r="D55" s="9" t="s">
        <v>226</v>
      </c>
      <c r="E55" s="9">
        <v>2025</v>
      </c>
      <c r="F55" s="9">
        <v>2028</v>
      </c>
      <c r="G55" s="9" t="s">
        <v>173</v>
      </c>
      <c r="H55" s="9" t="s">
        <v>173</v>
      </c>
      <c r="I55" s="9" t="s">
        <v>173</v>
      </c>
      <c r="J55" s="9" t="s">
        <v>173</v>
      </c>
      <c r="K55" s="9" t="s">
        <v>173</v>
      </c>
      <c r="L55" s="9" t="s">
        <v>173</v>
      </c>
      <c r="M55" s="9" t="s">
        <v>173</v>
      </c>
      <c r="N55" s="9" t="s">
        <v>173</v>
      </c>
      <c r="O55" s="9" t="s">
        <v>173</v>
      </c>
      <c r="P55" s="16" t="s">
        <v>173</v>
      </c>
      <c r="Q55" s="16" t="s">
        <v>173</v>
      </c>
      <c r="R55" s="16">
        <v>21.276005700000002</v>
      </c>
      <c r="S55" s="16">
        <v>37.609294355749029</v>
      </c>
      <c r="T55" s="10" t="s">
        <v>173</v>
      </c>
      <c r="U55" s="10">
        <v>23.521999999999998</v>
      </c>
      <c r="V55" s="10">
        <v>0</v>
      </c>
      <c r="W55" s="10">
        <v>0</v>
      </c>
      <c r="X55" s="10">
        <v>23.521999999999998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f>AO55+AP55+AQ55+AR55</f>
        <v>1.98</v>
      </c>
      <c r="AO55" s="10">
        <v>0</v>
      </c>
      <c r="AP55" s="10">
        <v>0</v>
      </c>
      <c r="AQ55" s="15">
        <v>1.98</v>
      </c>
      <c r="AR55" s="10">
        <v>0</v>
      </c>
      <c r="AS55" s="15">
        <f>AT55+AU55+AV55+AW55</f>
        <v>4.1184000000000003</v>
      </c>
      <c r="AT55" s="10">
        <v>0</v>
      </c>
      <c r="AU55" s="10">
        <v>0</v>
      </c>
      <c r="AV55" s="15">
        <f>AQ55*1.04*2</f>
        <v>4.1184000000000003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5">
        <f>BE55+BD55+BF55+BG55</f>
        <v>8.5536000000000012</v>
      </c>
      <c r="BD55" s="10">
        <v>0</v>
      </c>
      <c r="BE55" s="10">
        <v>0</v>
      </c>
      <c r="BF55" s="10">
        <f>(AQ55*(1+2*4/100))*4</f>
        <v>8.5536000000000012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5">
        <f>BP55</f>
        <v>8.8704000000000001</v>
      </c>
      <c r="BN55" s="10">
        <v>0</v>
      </c>
      <c r="BO55" s="10">
        <v>0</v>
      </c>
      <c r="BP55" s="10">
        <f>(AQ55*(1+3*4/100))*4</f>
        <v>8.8704000000000001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f>CA55+BZ55+BY55+BX55</f>
        <v>21.542400000000001</v>
      </c>
      <c r="BX55" s="10">
        <f t="shared" si="32"/>
        <v>0</v>
      </c>
      <c r="BY55" s="10">
        <f t="shared" si="33"/>
        <v>0</v>
      </c>
      <c r="BZ55" s="10">
        <f>BP55+BF55+AV55+AL55</f>
        <v>21.542400000000001</v>
      </c>
      <c r="CA55" s="10">
        <f t="shared" si="27"/>
        <v>0</v>
      </c>
      <c r="CB55" s="33">
        <f t="shared" si="36"/>
        <v>1.98</v>
      </c>
      <c r="CC55" s="10">
        <f t="shared" si="37"/>
        <v>0</v>
      </c>
      <c r="CD55" s="10">
        <f t="shared" si="38"/>
        <v>0</v>
      </c>
      <c r="CE55" s="10">
        <f t="shared" si="39"/>
        <v>1.98</v>
      </c>
      <c r="CF55" s="10">
        <f t="shared" si="28"/>
        <v>0</v>
      </c>
      <c r="CG55" s="7" t="s">
        <v>229</v>
      </c>
      <c r="CI55" s="11"/>
    </row>
    <row r="56" spans="1:87" ht="33" customHeight="1" x14ac:dyDescent="0.25">
      <c r="A56" s="26" t="s">
        <v>116</v>
      </c>
      <c r="B56" s="26" t="s">
        <v>117</v>
      </c>
      <c r="C56" s="27" t="s">
        <v>247</v>
      </c>
      <c r="D56" s="9" t="s">
        <v>173</v>
      </c>
      <c r="E56" s="9" t="s">
        <v>173</v>
      </c>
      <c r="F56" s="9" t="s">
        <v>173</v>
      </c>
      <c r="G56" s="9" t="s">
        <v>173</v>
      </c>
      <c r="H56" s="9" t="s">
        <v>173</v>
      </c>
      <c r="I56" s="9" t="s">
        <v>173</v>
      </c>
      <c r="J56" s="9" t="s">
        <v>173</v>
      </c>
      <c r="K56" s="9" t="s">
        <v>173</v>
      </c>
      <c r="L56" s="9" t="s">
        <v>173</v>
      </c>
      <c r="M56" s="9" t="s">
        <v>173</v>
      </c>
      <c r="N56" s="9" t="s">
        <v>173</v>
      </c>
      <c r="O56" s="9" t="s">
        <v>173</v>
      </c>
      <c r="P56" s="16" t="s">
        <v>173</v>
      </c>
      <c r="Q56" s="16" t="s">
        <v>173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0</v>
      </c>
      <c r="AL56" s="10">
        <v>0</v>
      </c>
      <c r="AM56" s="10">
        <v>0</v>
      </c>
      <c r="AN56" s="10"/>
      <c r="AO56" s="10">
        <v>0</v>
      </c>
      <c r="AP56" s="10">
        <v>0</v>
      </c>
      <c r="AQ56" s="10"/>
      <c r="AR56" s="10">
        <v>0</v>
      </c>
      <c r="AS56" s="10"/>
      <c r="AT56" s="10">
        <v>0</v>
      </c>
      <c r="AU56" s="10">
        <v>0</v>
      </c>
      <c r="AV56" s="10"/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  <c r="BC56" s="10"/>
      <c r="BD56" s="10">
        <v>0</v>
      </c>
      <c r="BE56" s="10">
        <v>0</v>
      </c>
      <c r="BF56" s="10"/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/>
      <c r="BN56" s="10">
        <v>0</v>
      </c>
      <c r="BO56" s="10">
        <v>0</v>
      </c>
      <c r="BP56" s="10"/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f t="shared" ref="BW56:BW83" si="40">CA56+BZ56+BY56+BX56</f>
        <v>0</v>
      </c>
      <c r="BX56" s="10">
        <f t="shared" si="32"/>
        <v>0</v>
      </c>
      <c r="BY56" s="10">
        <f t="shared" si="33"/>
        <v>0</v>
      </c>
      <c r="BZ56" s="10">
        <f t="shared" si="35"/>
        <v>0</v>
      </c>
      <c r="CA56" s="10">
        <f t="shared" si="27"/>
        <v>0</v>
      </c>
      <c r="CB56" s="10">
        <f t="shared" si="36"/>
        <v>0</v>
      </c>
      <c r="CC56" s="10">
        <f t="shared" si="37"/>
        <v>0</v>
      </c>
      <c r="CD56" s="10">
        <f t="shared" si="38"/>
        <v>0</v>
      </c>
      <c r="CE56" s="10">
        <f t="shared" si="39"/>
        <v>0</v>
      </c>
      <c r="CF56" s="10">
        <f t="shared" si="28"/>
        <v>0</v>
      </c>
      <c r="CG56" s="7" t="s">
        <v>173</v>
      </c>
      <c r="CI56" s="11"/>
    </row>
    <row r="57" spans="1:87" ht="33" customHeight="1" x14ac:dyDescent="0.25">
      <c r="A57" s="29" t="s">
        <v>164</v>
      </c>
      <c r="B57" s="26" t="s">
        <v>118</v>
      </c>
      <c r="C57" s="27" t="s">
        <v>247</v>
      </c>
      <c r="D57" s="9" t="s">
        <v>173</v>
      </c>
      <c r="E57" s="9" t="s">
        <v>173</v>
      </c>
      <c r="F57" s="9" t="s">
        <v>173</v>
      </c>
      <c r="G57" s="9" t="s">
        <v>173</v>
      </c>
      <c r="H57" s="9" t="s">
        <v>173</v>
      </c>
      <c r="I57" s="9" t="s">
        <v>173</v>
      </c>
      <c r="J57" s="9" t="s">
        <v>173</v>
      </c>
      <c r="K57" s="9" t="s">
        <v>173</v>
      </c>
      <c r="L57" s="9" t="s">
        <v>173</v>
      </c>
      <c r="M57" s="9" t="s">
        <v>173</v>
      </c>
      <c r="N57" s="9" t="s">
        <v>173</v>
      </c>
      <c r="O57" s="9" t="s">
        <v>173</v>
      </c>
      <c r="P57" s="16" t="s">
        <v>173</v>
      </c>
      <c r="Q57" s="16" t="s">
        <v>173</v>
      </c>
      <c r="R57" s="16">
        <f>R58</f>
        <v>19.434000000000001</v>
      </c>
      <c r="S57" s="16">
        <f>S58</f>
        <v>33.343000000000004</v>
      </c>
      <c r="T57" s="10">
        <f>T58</f>
        <v>0</v>
      </c>
      <c r="U57" s="10">
        <f>U58</f>
        <v>14.018000000000001</v>
      </c>
      <c r="V57" s="10">
        <v>0</v>
      </c>
      <c r="W57" s="10">
        <f t="shared" ref="W57:W58" si="41">W58</f>
        <v>0</v>
      </c>
      <c r="X57" s="10">
        <v>14.018000000000001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f>AV57</f>
        <v>5.21449344</v>
      </c>
      <c r="AT57" s="10">
        <v>0</v>
      </c>
      <c r="AU57" s="10">
        <v>0</v>
      </c>
      <c r="AV57" s="10">
        <f>AV58+AV65</f>
        <v>5.21449344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f>BF57</f>
        <v>3.8645553600000002</v>
      </c>
      <c r="BD57" s="10">
        <v>0</v>
      </c>
      <c r="BE57" s="10">
        <v>0</v>
      </c>
      <c r="BF57" s="10">
        <f>BF58+BF65</f>
        <v>3.8645553600000002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f>BP57</f>
        <v>4.9389177600000007</v>
      </c>
      <c r="BN57" s="10">
        <v>0</v>
      </c>
      <c r="BO57" s="10">
        <v>0</v>
      </c>
      <c r="BP57" s="10">
        <f>BP58+BP65</f>
        <v>4.9389177600000007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f t="shared" si="40"/>
        <v>14.017966560000001</v>
      </c>
      <c r="BX57" s="10">
        <f t="shared" si="32"/>
        <v>0</v>
      </c>
      <c r="BY57" s="10">
        <f t="shared" si="33"/>
        <v>0</v>
      </c>
      <c r="BZ57" s="10">
        <f>BP57+BF57+AV57+AL57</f>
        <v>14.017966560000001</v>
      </c>
      <c r="CA57" s="10">
        <f t="shared" si="27"/>
        <v>0</v>
      </c>
      <c r="CB57" s="10">
        <f t="shared" si="36"/>
        <v>0</v>
      </c>
      <c r="CC57" s="10">
        <f t="shared" si="37"/>
        <v>0</v>
      </c>
      <c r="CD57" s="10">
        <f t="shared" si="38"/>
        <v>0</v>
      </c>
      <c r="CE57" s="10">
        <f t="shared" si="39"/>
        <v>0</v>
      </c>
      <c r="CF57" s="10">
        <f t="shared" si="28"/>
        <v>0</v>
      </c>
      <c r="CG57" s="7" t="s">
        <v>173</v>
      </c>
      <c r="CI57" s="11"/>
    </row>
    <row r="58" spans="1:87" x14ac:dyDescent="0.25">
      <c r="A58" s="26" t="s">
        <v>119</v>
      </c>
      <c r="B58" s="26" t="s">
        <v>120</v>
      </c>
      <c r="C58" s="27" t="s">
        <v>247</v>
      </c>
      <c r="D58" s="9" t="s">
        <v>173</v>
      </c>
      <c r="E58" s="9" t="s">
        <v>173</v>
      </c>
      <c r="F58" s="9" t="s">
        <v>173</v>
      </c>
      <c r="G58" s="9" t="s">
        <v>173</v>
      </c>
      <c r="H58" s="9" t="s">
        <v>173</v>
      </c>
      <c r="I58" s="9" t="s">
        <v>173</v>
      </c>
      <c r="J58" s="9" t="s">
        <v>173</v>
      </c>
      <c r="K58" s="9" t="s">
        <v>173</v>
      </c>
      <c r="L58" s="9" t="s">
        <v>173</v>
      </c>
      <c r="M58" s="9" t="s">
        <v>173</v>
      </c>
      <c r="N58" s="9" t="s">
        <v>173</v>
      </c>
      <c r="O58" s="9" t="s">
        <v>173</v>
      </c>
      <c r="P58" s="16" t="s">
        <v>173</v>
      </c>
      <c r="Q58" s="16" t="s">
        <v>173</v>
      </c>
      <c r="R58" s="10">
        <f t="shared" ref="R58:S58" si="42">R59+R60+R61+R62+R63+R64</f>
        <v>19.434000000000001</v>
      </c>
      <c r="S58" s="10">
        <f t="shared" si="42"/>
        <v>33.343000000000004</v>
      </c>
      <c r="T58" s="10">
        <f t="shared" ref="T58:T64" si="43">T59</f>
        <v>0</v>
      </c>
      <c r="U58" s="10">
        <f>U59+U60+U61+U62+U63+U64</f>
        <v>14.018000000000001</v>
      </c>
      <c r="V58" s="10">
        <v>0</v>
      </c>
      <c r="W58" s="10">
        <f t="shared" si="41"/>
        <v>0</v>
      </c>
      <c r="X58" s="10">
        <v>14.018000000000001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f>AV58</f>
        <v>5.21449344</v>
      </c>
      <c r="AT58" s="10">
        <v>0</v>
      </c>
      <c r="AU58" s="10">
        <v>0</v>
      </c>
      <c r="AV58" s="10">
        <f>AV59+AV60+AV61+AV62+AV64</f>
        <v>5.21449344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f>BF58</f>
        <v>3.8645553600000002</v>
      </c>
      <c r="BD58" s="10">
        <v>0</v>
      </c>
      <c r="BE58" s="10">
        <v>0</v>
      </c>
      <c r="BF58" s="10">
        <f>BF59+BF60+BF61+BF62+BF64+BF63</f>
        <v>3.8645553600000002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f>BP58</f>
        <v>4.9389177600000007</v>
      </c>
      <c r="BN58" s="10">
        <v>0</v>
      </c>
      <c r="BO58" s="10">
        <v>0</v>
      </c>
      <c r="BP58" s="10">
        <f>BP59+BP60+BP61+BP62+BP64+BP63</f>
        <v>4.9389177600000007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  <c r="BW58" s="10">
        <f t="shared" si="40"/>
        <v>14.017966560000001</v>
      </c>
      <c r="BX58" s="10">
        <f t="shared" si="32"/>
        <v>0</v>
      </c>
      <c r="BY58" s="10">
        <f t="shared" si="33"/>
        <v>0</v>
      </c>
      <c r="BZ58" s="10">
        <f>BP58+BF58+AV58+AL58</f>
        <v>14.017966560000001</v>
      </c>
      <c r="CA58" s="10">
        <f t="shared" si="27"/>
        <v>0</v>
      </c>
      <c r="CB58" s="10">
        <f t="shared" si="36"/>
        <v>0</v>
      </c>
      <c r="CC58" s="10">
        <f t="shared" si="37"/>
        <v>0</v>
      </c>
      <c r="CD58" s="10">
        <f t="shared" si="38"/>
        <v>0</v>
      </c>
      <c r="CE58" s="10">
        <f t="shared" si="39"/>
        <v>0</v>
      </c>
      <c r="CF58" s="10">
        <f t="shared" si="28"/>
        <v>0</v>
      </c>
      <c r="CG58" s="7" t="s">
        <v>173</v>
      </c>
      <c r="CI58" s="11"/>
    </row>
    <row r="59" spans="1:87" ht="78.75" x14ac:dyDescent="0.25">
      <c r="A59" s="26" t="s">
        <v>215</v>
      </c>
      <c r="B59" s="26" t="s">
        <v>236</v>
      </c>
      <c r="C59" s="32" t="s">
        <v>216</v>
      </c>
      <c r="D59" s="9" t="s">
        <v>226</v>
      </c>
      <c r="E59" s="9">
        <v>2027</v>
      </c>
      <c r="F59" s="9">
        <v>2027</v>
      </c>
      <c r="G59" s="9" t="s">
        <v>173</v>
      </c>
      <c r="H59" s="9" t="s">
        <v>173</v>
      </c>
      <c r="I59" s="9" t="s">
        <v>173</v>
      </c>
      <c r="J59" s="9" t="s">
        <v>173</v>
      </c>
      <c r="K59" s="9" t="s">
        <v>173</v>
      </c>
      <c r="L59" s="9" t="s">
        <v>173</v>
      </c>
      <c r="M59" s="9" t="s">
        <v>173</v>
      </c>
      <c r="N59" s="9" t="s">
        <v>173</v>
      </c>
      <c r="O59" s="9" t="s">
        <v>173</v>
      </c>
      <c r="P59" s="16" t="s">
        <v>173</v>
      </c>
      <c r="Q59" s="16" t="s">
        <v>173</v>
      </c>
      <c r="R59" s="16">
        <v>2.13</v>
      </c>
      <c r="S59" s="16">
        <v>3.6</v>
      </c>
      <c r="T59" s="10">
        <f>T60</f>
        <v>0</v>
      </c>
      <c r="U59" s="10">
        <v>1.3240000000000001</v>
      </c>
      <c r="V59" s="10">
        <v>0</v>
      </c>
      <c r="W59" s="10">
        <v>0</v>
      </c>
      <c r="X59" s="10">
        <v>1.3240000000000001</v>
      </c>
      <c r="Y59" s="34">
        <f t="shared" ref="Y59:Y64" si="44">X59/1.2</f>
        <v>1.1033333333333335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f>BF59</f>
        <v>1.3239288</v>
      </c>
      <c r="BD59" s="10">
        <v>0</v>
      </c>
      <c r="BE59" s="10">
        <v>0</v>
      </c>
      <c r="BF59" s="10">
        <f>1.02155*(1+2*4/100)*1.2</f>
        <v>1.3239288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f>CA59+BZ59+BY59+BX59</f>
        <v>1.3239288</v>
      </c>
      <c r="BX59" s="10">
        <f t="shared" si="32"/>
        <v>0</v>
      </c>
      <c r="BY59" s="10">
        <f t="shared" si="33"/>
        <v>0</v>
      </c>
      <c r="BZ59" s="10">
        <f>BP59+BF59+AV59+AL59</f>
        <v>1.3239288</v>
      </c>
      <c r="CA59" s="10">
        <f t="shared" si="27"/>
        <v>0</v>
      </c>
      <c r="CB59" s="10">
        <f t="shared" si="36"/>
        <v>0</v>
      </c>
      <c r="CC59" s="10">
        <f t="shared" si="37"/>
        <v>0</v>
      </c>
      <c r="CD59" s="10">
        <f t="shared" si="38"/>
        <v>0</v>
      </c>
      <c r="CE59" s="10">
        <f t="shared" si="39"/>
        <v>0</v>
      </c>
      <c r="CF59" s="10">
        <f t="shared" si="28"/>
        <v>0</v>
      </c>
      <c r="CG59" s="7" t="s">
        <v>230</v>
      </c>
      <c r="CI59" s="11"/>
    </row>
    <row r="60" spans="1:87" ht="78.75" x14ac:dyDescent="0.25">
      <c r="A60" s="26" t="s">
        <v>215</v>
      </c>
      <c r="B60" s="26" t="s">
        <v>237</v>
      </c>
      <c r="C60" s="32" t="s">
        <v>217</v>
      </c>
      <c r="D60" s="9" t="s">
        <v>226</v>
      </c>
      <c r="E60" s="9">
        <v>2027</v>
      </c>
      <c r="F60" s="9">
        <v>2027</v>
      </c>
      <c r="G60" s="9" t="s">
        <v>173</v>
      </c>
      <c r="H60" s="9" t="s">
        <v>173</v>
      </c>
      <c r="I60" s="9" t="s">
        <v>173</v>
      </c>
      <c r="J60" s="9" t="s">
        <v>173</v>
      </c>
      <c r="K60" s="9" t="s">
        <v>173</v>
      </c>
      <c r="L60" s="9" t="s">
        <v>173</v>
      </c>
      <c r="M60" s="9" t="s">
        <v>173</v>
      </c>
      <c r="N60" s="9" t="s">
        <v>173</v>
      </c>
      <c r="O60" s="9" t="s">
        <v>173</v>
      </c>
      <c r="P60" s="16" t="s">
        <v>173</v>
      </c>
      <c r="Q60" s="16" t="s">
        <v>173</v>
      </c>
      <c r="R60" s="10">
        <v>3.77</v>
      </c>
      <c r="S60" s="10">
        <v>6.96</v>
      </c>
      <c r="T60" s="10">
        <f t="shared" si="43"/>
        <v>0</v>
      </c>
      <c r="U60" s="10">
        <v>2.5409999999999999</v>
      </c>
      <c r="V60" s="10">
        <v>0</v>
      </c>
      <c r="W60" s="10">
        <v>0</v>
      </c>
      <c r="X60" s="10">
        <v>2.5409999999999999</v>
      </c>
      <c r="Y60" s="34">
        <f t="shared" si="44"/>
        <v>2.1175000000000002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f>BF60</f>
        <v>2.5406265600000002</v>
      </c>
      <c r="BD60" s="10">
        <v>0</v>
      </c>
      <c r="BE60" s="10">
        <v>0</v>
      </c>
      <c r="BF60" s="10">
        <f>1.96036*(1+2*4/100)*1.2</f>
        <v>2.5406265600000002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0">
        <v>0</v>
      </c>
      <c r="BW60" s="10">
        <f t="shared" si="40"/>
        <v>2.5406265600000002</v>
      </c>
      <c r="BX60" s="10">
        <f t="shared" si="32"/>
        <v>0</v>
      </c>
      <c r="BY60" s="10">
        <f t="shared" si="33"/>
        <v>0</v>
      </c>
      <c r="BZ60" s="10">
        <f>BP60+BF60+AV60+AL60</f>
        <v>2.5406265600000002</v>
      </c>
      <c r="CA60" s="10">
        <f t="shared" ref="CA60:CA89" si="45">BQ60+BG60+AW60+AM60+AC60</f>
        <v>0</v>
      </c>
      <c r="CB60" s="10">
        <f t="shared" si="36"/>
        <v>0</v>
      </c>
      <c r="CC60" s="10">
        <f t="shared" si="37"/>
        <v>0</v>
      </c>
      <c r="CD60" s="10">
        <f t="shared" si="38"/>
        <v>0</v>
      </c>
      <c r="CE60" s="10">
        <f t="shared" si="39"/>
        <v>0</v>
      </c>
      <c r="CF60" s="10">
        <f t="shared" ref="CF60:CF89" si="46">BV60+BL60+BB60+AR60+AH60</f>
        <v>0</v>
      </c>
      <c r="CG60" s="7" t="s">
        <v>230</v>
      </c>
      <c r="CI60" s="11"/>
    </row>
    <row r="61" spans="1:87" ht="78.75" x14ac:dyDescent="0.25">
      <c r="A61" s="26" t="s">
        <v>215</v>
      </c>
      <c r="B61" s="26" t="s">
        <v>238</v>
      </c>
      <c r="C61" s="32" t="s">
        <v>218</v>
      </c>
      <c r="D61" s="9" t="s">
        <v>226</v>
      </c>
      <c r="E61" s="9">
        <v>2026</v>
      </c>
      <c r="F61" s="9">
        <v>2026</v>
      </c>
      <c r="G61" s="9" t="s">
        <v>173</v>
      </c>
      <c r="H61" s="9" t="s">
        <v>173</v>
      </c>
      <c r="I61" s="9" t="s">
        <v>173</v>
      </c>
      <c r="J61" s="9" t="s">
        <v>173</v>
      </c>
      <c r="K61" s="9" t="s">
        <v>173</v>
      </c>
      <c r="L61" s="9" t="s">
        <v>173</v>
      </c>
      <c r="M61" s="9" t="s">
        <v>173</v>
      </c>
      <c r="N61" s="9" t="s">
        <v>173</v>
      </c>
      <c r="O61" s="9" t="s">
        <v>173</v>
      </c>
      <c r="P61" s="16" t="s">
        <v>173</v>
      </c>
      <c r="Q61" s="16" t="s">
        <v>173</v>
      </c>
      <c r="R61" s="10">
        <v>4.0949999999999998</v>
      </c>
      <c r="S61" s="10">
        <v>6.6379999999999999</v>
      </c>
      <c r="T61" s="10">
        <f t="shared" si="43"/>
        <v>0</v>
      </c>
      <c r="U61" s="10">
        <v>2.7570000000000001</v>
      </c>
      <c r="V61" s="10">
        <v>0</v>
      </c>
      <c r="W61" s="10">
        <v>0</v>
      </c>
      <c r="X61" s="10">
        <v>2.7570000000000001</v>
      </c>
      <c r="Y61" s="34">
        <f t="shared" si="44"/>
        <v>2.2975000000000003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f>AV61</f>
        <v>2.7572687999999999</v>
      </c>
      <c r="AT61" s="10">
        <v>0</v>
      </c>
      <c r="AU61" s="10">
        <v>0</v>
      </c>
      <c r="AV61" s="35">
        <f>2.20935*1.2*1.04</f>
        <v>2.7572687999999999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f t="shared" si="40"/>
        <v>2.7572687999999999</v>
      </c>
      <c r="BX61" s="10">
        <f t="shared" si="32"/>
        <v>0</v>
      </c>
      <c r="BY61" s="10">
        <f t="shared" si="33"/>
        <v>0</v>
      </c>
      <c r="BZ61" s="10">
        <f t="shared" si="35"/>
        <v>2.7572687999999999</v>
      </c>
      <c r="CA61" s="10">
        <f t="shared" si="45"/>
        <v>0</v>
      </c>
      <c r="CB61" s="10">
        <f t="shared" si="36"/>
        <v>0</v>
      </c>
      <c r="CC61" s="10">
        <f t="shared" si="37"/>
        <v>0</v>
      </c>
      <c r="CD61" s="10">
        <f t="shared" si="38"/>
        <v>0</v>
      </c>
      <c r="CE61" s="10">
        <f t="shared" si="39"/>
        <v>0</v>
      </c>
      <c r="CF61" s="10">
        <f t="shared" si="46"/>
        <v>0</v>
      </c>
      <c r="CG61" s="7" t="s">
        <v>230</v>
      </c>
      <c r="CI61" s="11"/>
    </row>
    <row r="62" spans="1:87" ht="78.75" x14ac:dyDescent="0.25">
      <c r="A62" s="26" t="s">
        <v>215</v>
      </c>
      <c r="B62" s="26" t="s">
        <v>239</v>
      </c>
      <c r="C62" s="32" t="s">
        <v>219</v>
      </c>
      <c r="D62" s="9" t="s">
        <v>226</v>
      </c>
      <c r="E62" s="9">
        <v>2026</v>
      </c>
      <c r="F62" s="9">
        <v>2026</v>
      </c>
      <c r="G62" s="9" t="s">
        <v>173</v>
      </c>
      <c r="H62" s="9" t="s">
        <v>173</v>
      </c>
      <c r="I62" s="9" t="s">
        <v>173</v>
      </c>
      <c r="J62" s="9" t="s">
        <v>173</v>
      </c>
      <c r="K62" s="9" t="s">
        <v>173</v>
      </c>
      <c r="L62" s="9" t="s">
        <v>173</v>
      </c>
      <c r="M62" s="9" t="s">
        <v>173</v>
      </c>
      <c r="N62" s="9" t="s">
        <v>173</v>
      </c>
      <c r="O62" s="9" t="s">
        <v>173</v>
      </c>
      <c r="P62" s="16" t="s">
        <v>173</v>
      </c>
      <c r="Q62" s="16" t="s">
        <v>173</v>
      </c>
      <c r="R62" s="10">
        <v>3.6880000000000002</v>
      </c>
      <c r="S62" s="10">
        <v>5.9790000000000001</v>
      </c>
      <c r="T62" s="10">
        <f t="shared" si="43"/>
        <v>0</v>
      </c>
      <c r="U62" s="10">
        <v>2.4569999999999999</v>
      </c>
      <c r="V62" s="10">
        <v>0</v>
      </c>
      <c r="W62" s="10">
        <v>0</v>
      </c>
      <c r="X62" s="10">
        <v>2.4569999999999999</v>
      </c>
      <c r="Y62" s="34">
        <f t="shared" si="44"/>
        <v>2.0474999999999999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f>AV62</f>
        <v>2.4572246399999997</v>
      </c>
      <c r="AT62" s="10">
        <v>0</v>
      </c>
      <c r="AU62" s="10">
        <v>0</v>
      </c>
      <c r="AV62" s="36">
        <f>1.96893*1.2*1.04</f>
        <v>2.4572246399999997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f t="shared" si="40"/>
        <v>2.4572246399999997</v>
      </c>
      <c r="BX62" s="10">
        <f t="shared" si="32"/>
        <v>0</v>
      </c>
      <c r="BY62" s="10">
        <f t="shared" si="33"/>
        <v>0</v>
      </c>
      <c r="BZ62" s="10">
        <f t="shared" si="35"/>
        <v>2.4572246399999997</v>
      </c>
      <c r="CA62" s="10">
        <f t="shared" si="45"/>
        <v>0</v>
      </c>
      <c r="CB62" s="10">
        <f t="shared" si="36"/>
        <v>0</v>
      </c>
      <c r="CC62" s="10">
        <f t="shared" si="37"/>
        <v>0</v>
      </c>
      <c r="CD62" s="10">
        <f t="shared" si="38"/>
        <v>0</v>
      </c>
      <c r="CE62" s="10">
        <f t="shared" si="39"/>
        <v>0</v>
      </c>
      <c r="CF62" s="10">
        <f t="shared" si="46"/>
        <v>0</v>
      </c>
      <c r="CG62" s="7" t="s">
        <v>230</v>
      </c>
      <c r="CI62" s="11"/>
    </row>
    <row r="63" spans="1:87" ht="78.75" x14ac:dyDescent="0.25">
      <c r="A63" s="26" t="s">
        <v>215</v>
      </c>
      <c r="B63" s="37" t="s">
        <v>241</v>
      </c>
      <c r="C63" s="32" t="s">
        <v>220</v>
      </c>
      <c r="D63" s="9" t="s">
        <v>226</v>
      </c>
      <c r="E63" s="9">
        <v>2028</v>
      </c>
      <c r="F63" s="9">
        <v>2028</v>
      </c>
      <c r="G63" s="9" t="s">
        <v>173</v>
      </c>
      <c r="H63" s="9" t="s">
        <v>173</v>
      </c>
      <c r="I63" s="9" t="s">
        <v>173</v>
      </c>
      <c r="J63" s="9" t="s">
        <v>173</v>
      </c>
      <c r="K63" s="9" t="s">
        <v>173</v>
      </c>
      <c r="L63" s="9" t="s">
        <v>173</v>
      </c>
      <c r="M63" s="9" t="s">
        <v>173</v>
      </c>
      <c r="N63" s="9" t="s">
        <v>173</v>
      </c>
      <c r="O63" s="9" t="s">
        <v>173</v>
      </c>
      <c r="P63" s="16" t="s">
        <v>173</v>
      </c>
      <c r="Q63" s="16" t="s">
        <v>173</v>
      </c>
      <c r="R63" s="10">
        <v>4.0129999999999999</v>
      </c>
      <c r="S63" s="10">
        <v>7.0940000000000003</v>
      </c>
      <c r="T63" s="10">
        <f t="shared" si="43"/>
        <v>0</v>
      </c>
      <c r="U63" s="10">
        <v>3.3839999999999999</v>
      </c>
      <c r="V63" s="10">
        <v>0</v>
      </c>
      <c r="W63" s="10">
        <v>0</v>
      </c>
      <c r="X63" s="10">
        <v>3.3839999999999999</v>
      </c>
      <c r="Y63" s="34">
        <f t="shared" si="44"/>
        <v>2.82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f>BP63</f>
        <v>3.3836409600000006</v>
      </c>
      <c r="BN63" s="10">
        <v>0</v>
      </c>
      <c r="BO63" s="10">
        <v>0</v>
      </c>
      <c r="BP63" s="10">
        <f>2.51759*(1+3*4/100)*1.2</f>
        <v>3.3836409600000006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f t="shared" si="40"/>
        <v>3.3836409600000006</v>
      </c>
      <c r="BX63" s="10">
        <f t="shared" si="32"/>
        <v>0</v>
      </c>
      <c r="BY63" s="10">
        <f t="shared" si="33"/>
        <v>0</v>
      </c>
      <c r="BZ63" s="10">
        <f t="shared" si="35"/>
        <v>3.3836409600000006</v>
      </c>
      <c r="CA63" s="10">
        <f t="shared" si="45"/>
        <v>0</v>
      </c>
      <c r="CB63" s="10">
        <f t="shared" si="36"/>
        <v>0</v>
      </c>
      <c r="CC63" s="10">
        <f t="shared" si="37"/>
        <v>0</v>
      </c>
      <c r="CD63" s="10">
        <f t="shared" si="38"/>
        <v>0</v>
      </c>
      <c r="CE63" s="10">
        <f t="shared" si="39"/>
        <v>0</v>
      </c>
      <c r="CF63" s="10">
        <f t="shared" si="46"/>
        <v>0</v>
      </c>
      <c r="CG63" s="7" t="s">
        <v>230</v>
      </c>
      <c r="CI63" s="11"/>
    </row>
    <row r="64" spans="1:87" ht="78.75" x14ac:dyDescent="0.25">
      <c r="A64" s="26" t="s">
        <v>215</v>
      </c>
      <c r="B64" s="25" t="s">
        <v>242</v>
      </c>
      <c r="C64" s="32" t="s">
        <v>235</v>
      </c>
      <c r="D64" s="9" t="s">
        <v>226</v>
      </c>
      <c r="E64" s="9">
        <v>2028</v>
      </c>
      <c r="F64" s="9">
        <v>2028</v>
      </c>
      <c r="G64" s="9" t="s">
        <v>173</v>
      </c>
      <c r="H64" s="9" t="s">
        <v>173</v>
      </c>
      <c r="I64" s="9" t="s">
        <v>173</v>
      </c>
      <c r="J64" s="9" t="s">
        <v>173</v>
      </c>
      <c r="K64" s="9" t="s">
        <v>173</v>
      </c>
      <c r="L64" s="9" t="s">
        <v>173</v>
      </c>
      <c r="M64" s="9" t="s">
        <v>173</v>
      </c>
      <c r="N64" s="9" t="s">
        <v>173</v>
      </c>
      <c r="O64" s="9" t="s">
        <v>173</v>
      </c>
      <c r="P64" s="16" t="s">
        <v>173</v>
      </c>
      <c r="Q64" s="16" t="s">
        <v>173</v>
      </c>
      <c r="R64" s="10">
        <v>1.738</v>
      </c>
      <c r="S64" s="10">
        <v>3.0720000000000001</v>
      </c>
      <c r="T64" s="10">
        <f t="shared" si="43"/>
        <v>0</v>
      </c>
      <c r="U64" s="10">
        <v>1.5549999999999999</v>
      </c>
      <c r="V64" s="10">
        <v>0</v>
      </c>
      <c r="W64" s="10">
        <v>0</v>
      </c>
      <c r="X64" s="10">
        <v>1.5549999999999999</v>
      </c>
      <c r="Y64" s="34">
        <f t="shared" si="44"/>
        <v>1.2958333333333334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f>BP64</f>
        <v>1.5552768000000001</v>
      </c>
      <c r="BN64" s="10">
        <v>0</v>
      </c>
      <c r="BO64" s="10">
        <v>0</v>
      </c>
      <c r="BP64" s="10">
        <f>1.1572*(1+3*4/100)*1.2</f>
        <v>1.5552768000000001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f t="shared" si="40"/>
        <v>1.5552768000000001</v>
      </c>
      <c r="BX64" s="10">
        <f t="shared" si="32"/>
        <v>0</v>
      </c>
      <c r="BY64" s="10">
        <f t="shared" si="33"/>
        <v>0</v>
      </c>
      <c r="BZ64" s="10">
        <f t="shared" si="35"/>
        <v>1.5552768000000001</v>
      </c>
      <c r="CA64" s="10">
        <f t="shared" si="45"/>
        <v>0</v>
      </c>
      <c r="CB64" s="10">
        <f t="shared" si="36"/>
        <v>0</v>
      </c>
      <c r="CC64" s="10">
        <f t="shared" si="37"/>
        <v>0</v>
      </c>
      <c r="CD64" s="10">
        <f t="shared" si="38"/>
        <v>0</v>
      </c>
      <c r="CE64" s="10">
        <f t="shared" si="39"/>
        <v>0</v>
      </c>
      <c r="CF64" s="10">
        <f t="shared" si="46"/>
        <v>0</v>
      </c>
      <c r="CG64" s="7" t="s">
        <v>230</v>
      </c>
      <c r="CI64" s="11"/>
    </row>
    <row r="65" spans="1:87" ht="31.5" x14ac:dyDescent="0.25">
      <c r="A65" s="26" t="s">
        <v>121</v>
      </c>
      <c r="B65" s="26" t="s">
        <v>122</v>
      </c>
      <c r="C65" s="27" t="s">
        <v>247</v>
      </c>
      <c r="D65" s="9" t="s">
        <v>173</v>
      </c>
      <c r="E65" s="9" t="s">
        <v>173</v>
      </c>
      <c r="F65" s="9" t="s">
        <v>173</v>
      </c>
      <c r="G65" s="9" t="s">
        <v>173</v>
      </c>
      <c r="H65" s="9" t="s">
        <v>173</v>
      </c>
      <c r="I65" s="9" t="s">
        <v>173</v>
      </c>
      <c r="J65" s="9" t="s">
        <v>173</v>
      </c>
      <c r="K65" s="9" t="s">
        <v>173</v>
      </c>
      <c r="L65" s="9" t="s">
        <v>173</v>
      </c>
      <c r="M65" s="9" t="s">
        <v>173</v>
      </c>
      <c r="N65" s="9" t="s">
        <v>173</v>
      </c>
      <c r="O65" s="9" t="s">
        <v>173</v>
      </c>
      <c r="P65" s="16" t="s">
        <v>173</v>
      </c>
      <c r="Q65" s="16" t="s">
        <v>173</v>
      </c>
      <c r="R65" s="10" t="s">
        <v>173</v>
      </c>
      <c r="S65" s="10" t="s">
        <v>173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10">
        <f t="shared" si="40"/>
        <v>0</v>
      </c>
      <c r="BX65" s="10">
        <f t="shared" si="32"/>
        <v>0</v>
      </c>
      <c r="BY65" s="10">
        <f t="shared" si="33"/>
        <v>0</v>
      </c>
      <c r="BZ65" s="10">
        <f t="shared" si="35"/>
        <v>0</v>
      </c>
      <c r="CA65" s="10">
        <f t="shared" si="45"/>
        <v>0</v>
      </c>
      <c r="CB65" s="10">
        <f t="shared" si="36"/>
        <v>0</v>
      </c>
      <c r="CC65" s="10">
        <f t="shared" si="37"/>
        <v>0</v>
      </c>
      <c r="CD65" s="10">
        <f t="shared" si="38"/>
        <v>0</v>
      </c>
      <c r="CE65" s="10">
        <f t="shared" si="39"/>
        <v>0</v>
      </c>
      <c r="CF65" s="10">
        <f t="shared" si="46"/>
        <v>0</v>
      </c>
      <c r="CG65" s="7" t="s">
        <v>173</v>
      </c>
      <c r="CI65" s="11"/>
    </row>
    <row r="66" spans="1:87" ht="31.5" x14ac:dyDescent="0.25">
      <c r="A66" s="29" t="s">
        <v>165</v>
      </c>
      <c r="B66" s="26" t="s">
        <v>123</v>
      </c>
      <c r="C66" s="27" t="s">
        <v>247</v>
      </c>
      <c r="D66" s="9" t="s">
        <v>173</v>
      </c>
      <c r="E66" s="9" t="s">
        <v>173</v>
      </c>
      <c r="F66" s="9" t="s">
        <v>173</v>
      </c>
      <c r="G66" s="9" t="s">
        <v>173</v>
      </c>
      <c r="H66" s="9" t="s">
        <v>173</v>
      </c>
      <c r="I66" s="9" t="s">
        <v>173</v>
      </c>
      <c r="J66" s="9" t="s">
        <v>173</v>
      </c>
      <c r="K66" s="9" t="s">
        <v>173</v>
      </c>
      <c r="L66" s="9" t="s">
        <v>173</v>
      </c>
      <c r="M66" s="9" t="s">
        <v>173</v>
      </c>
      <c r="N66" s="9" t="s">
        <v>173</v>
      </c>
      <c r="O66" s="9" t="s">
        <v>173</v>
      </c>
      <c r="P66" s="16" t="s">
        <v>173</v>
      </c>
      <c r="Q66" s="16" t="s">
        <v>173</v>
      </c>
      <c r="R66" s="10">
        <v>0</v>
      </c>
      <c r="S66" s="10">
        <v>0</v>
      </c>
      <c r="T66" s="15">
        <f>T71</f>
        <v>4.2930000000000001</v>
      </c>
      <c r="U66" s="10">
        <f>U67</f>
        <v>0</v>
      </c>
      <c r="V66" s="15">
        <f t="shared" ref="V66:W66" si="47">V71</f>
        <v>4.2930000000000001</v>
      </c>
      <c r="W66" s="15">
        <f t="shared" si="47"/>
        <v>4.2930000000000001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f t="shared" ref="AI66" si="48">AI71</f>
        <v>4.2930000000000001</v>
      </c>
      <c r="AJ66" s="10">
        <v>0</v>
      </c>
      <c r="AK66" s="10">
        <v>0</v>
      </c>
      <c r="AL66" s="10">
        <f t="shared" ref="AL66" si="49">AL71</f>
        <v>4.2930000000000001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f>AV66</f>
        <v>0</v>
      </c>
      <c r="AT66" s="10">
        <v>0</v>
      </c>
      <c r="AU66" s="10">
        <v>0</v>
      </c>
      <c r="AV66" s="10">
        <f>AV71</f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f>BF66</f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f>BP66</f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10">
        <f>CA66+BZ66+BY66+BX66</f>
        <v>4.2930000000000001</v>
      </c>
      <c r="BX66" s="10">
        <f t="shared" si="32"/>
        <v>0</v>
      </c>
      <c r="BY66" s="10">
        <f t="shared" si="33"/>
        <v>0</v>
      </c>
      <c r="BZ66" s="10">
        <f>BP66+BF66+AV66+AL66</f>
        <v>4.2930000000000001</v>
      </c>
      <c r="CA66" s="10">
        <f t="shared" si="45"/>
        <v>0</v>
      </c>
      <c r="CB66" s="10">
        <f t="shared" si="36"/>
        <v>0</v>
      </c>
      <c r="CC66" s="10">
        <f t="shared" si="37"/>
        <v>0</v>
      </c>
      <c r="CD66" s="10">
        <f t="shared" si="38"/>
        <v>0</v>
      </c>
      <c r="CE66" s="10">
        <f t="shared" si="39"/>
        <v>0</v>
      </c>
      <c r="CF66" s="10">
        <f t="shared" si="46"/>
        <v>0</v>
      </c>
      <c r="CG66" s="7" t="s">
        <v>173</v>
      </c>
      <c r="CI66" s="11"/>
    </row>
    <row r="67" spans="1:87" ht="31.5" x14ac:dyDescent="0.25">
      <c r="A67" s="26" t="s">
        <v>124</v>
      </c>
      <c r="B67" s="26" t="s">
        <v>149</v>
      </c>
      <c r="C67" s="27" t="s">
        <v>247</v>
      </c>
      <c r="D67" s="9" t="s">
        <v>173</v>
      </c>
      <c r="E67" s="9" t="s">
        <v>173</v>
      </c>
      <c r="F67" s="9" t="s">
        <v>173</v>
      </c>
      <c r="G67" s="9" t="s">
        <v>173</v>
      </c>
      <c r="H67" s="9" t="s">
        <v>173</v>
      </c>
      <c r="I67" s="9" t="s">
        <v>173</v>
      </c>
      <c r="J67" s="9" t="s">
        <v>173</v>
      </c>
      <c r="K67" s="9" t="s">
        <v>173</v>
      </c>
      <c r="L67" s="9" t="s">
        <v>173</v>
      </c>
      <c r="M67" s="9" t="s">
        <v>173</v>
      </c>
      <c r="N67" s="9" t="s">
        <v>173</v>
      </c>
      <c r="O67" s="9" t="s">
        <v>173</v>
      </c>
      <c r="P67" s="16" t="s">
        <v>173</v>
      </c>
      <c r="Q67" s="16" t="s">
        <v>173</v>
      </c>
      <c r="R67" s="10" t="s">
        <v>173</v>
      </c>
      <c r="S67" s="10" t="s">
        <v>173</v>
      </c>
      <c r="T67" s="10">
        <v>0</v>
      </c>
      <c r="U67" s="10">
        <f t="shared" ref="U67:AJ73" si="50">U68</f>
        <v>0</v>
      </c>
      <c r="V67" s="10">
        <f t="shared" si="50"/>
        <v>4.2930000000000001</v>
      </c>
      <c r="W67" s="10">
        <f t="shared" si="50"/>
        <v>4.2930000000000001</v>
      </c>
      <c r="X67" s="10">
        <v>0</v>
      </c>
      <c r="Y67" s="10">
        <f t="shared" si="50"/>
        <v>0</v>
      </c>
      <c r="Z67" s="10">
        <f t="shared" si="50"/>
        <v>0</v>
      </c>
      <c r="AA67" s="10">
        <f t="shared" si="50"/>
        <v>0</v>
      </c>
      <c r="AB67" s="10">
        <f t="shared" si="50"/>
        <v>0</v>
      </c>
      <c r="AC67" s="10">
        <f t="shared" si="50"/>
        <v>0</v>
      </c>
      <c r="AD67" s="10">
        <f t="shared" si="50"/>
        <v>0</v>
      </c>
      <c r="AE67" s="10">
        <f t="shared" si="50"/>
        <v>0</v>
      </c>
      <c r="AF67" s="10">
        <f t="shared" si="50"/>
        <v>0</v>
      </c>
      <c r="AG67" s="10">
        <f t="shared" si="50"/>
        <v>0</v>
      </c>
      <c r="AH67" s="10">
        <f t="shared" si="50"/>
        <v>0</v>
      </c>
      <c r="AI67" s="10">
        <f t="shared" si="50"/>
        <v>4.2930000000000001</v>
      </c>
      <c r="AJ67" s="10">
        <f t="shared" si="50"/>
        <v>0</v>
      </c>
      <c r="AK67" s="10">
        <f t="shared" ref="V67:AX70" si="51">AK68</f>
        <v>0</v>
      </c>
      <c r="AL67" s="10">
        <f t="shared" si="51"/>
        <v>4.2930000000000001</v>
      </c>
      <c r="AM67" s="10">
        <f t="shared" si="51"/>
        <v>0</v>
      </c>
      <c r="AN67" s="10">
        <f t="shared" si="51"/>
        <v>0</v>
      </c>
      <c r="AO67" s="10">
        <f t="shared" si="51"/>
        <v>0</v>
      </c>
      <c r="AP67" s="10">
        <f t="shared" si="51"/>
        <v>0</v>
      </c>
      <c r="AQ67" s="10">
        <f t="shared" si="51"/>
        <v>0</v>
      </c>
      <c r="AR67" s="10">
        <f t="shared" si="51"/>
        <v>0</v>
      </c>
      <c r="AS67" s="10">
        <f t="shared" si="51"/>
        <v>0</v>
      </c>
      <c r="AT67" s="10">
        <f t="shared" si="51"/>
        <v>0</v>
      </c>
      <c r="AU67" s="10">
        <f t="shared" si="51"/>
        <v>0</v>
      </c>
      <c r="AV67" s="10">
        <f t="shared" si="51"/>
        <v>0</v>
      </c>
      <c r="AW67" s="10">
        <f t="shared" si="51"/>
        <v>0</v>
      </c>
      <c r="AX67" s="10">
        <f t="shared" si="51"/>
        <v>0</v>
      </c>
      <c r="AY67" s="10">
        <f t="shared" ref="AX67:BC70" si="52">AY68</f>
        <v>0</v>
      </c>
      <c r="AZ67" s="10">
        <f t="shared" si="52"/>
        <v>0</v>
      </c>
      <c r="BA67" s="10">
        <f t="shared" si="52"/>
        <v>0</v>
      </c>
      <c r="BB67" s="10">
        <f t="shared" si="52"/>
        <v>0</v>
      </c>
      <c r="BC67" s="10">
        <f t="shared" si="52"/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f t="shared" ref="BM67:BM70" si="53">BP67</f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f t="shared" si="32"/>
        <v>0</v>
      </c>
      <c r="BY67" s="10">
        <f t="shared" si="33"/>
        <v>0</v>
      </c>
      <c r="BZ67" s="10">
        <v>0</v>
      </c>
      <c r="CA67" s="10">
        <f t="shared" si="45"/>
        <v>0</v>
      </c>
      <c r="CB67" s="10">
        <f t="shared" si="36"/>
        <v>0</v>
      </c>
      <c r="CC67" s="10">
        <f t="shared" si="37"/>
        <v>0</v>
      </c>
      <c r="CD67" s="10">
        <f t="shared" si="38"/>
        <v>0</v>
      </c>
      <c r="CE67" s="10">
        <f t="shared" si="39"/>
        <v>0</v>
      </c>
      <c r="CF67" s="10">
        <f t="shared" si="46"/>
        <v>0</v>
      </c>
      <c r="CG67" s="7" t="s">
        <v>173</v>
      </c>
      <c r="CI67" s="11"/>
    </row>
    <row r="68" spans="1:87" ht="31.5" x14ac:dyDescent="0.25">
      <c r="A68" s="26" t="s">
        <v>125</v>
      </c>
      <c r="B68" s="26" t="s">
        <v>150</v>
      </c>
      <c r="C68" s="27" t="s">
        <v>247</v>
      </c>
      <c r="D68" s="9" t="s">
        <v>173</v>
      </c>
      <c r="E68" s="9" t="s">
        <v>173</v>
      </c>
      <c r="F68" s="9" t="s">
        <v>173</v>
      </c>
      <c r="G68" s="9" t="s">
        <v>173</v>
      </c>
      <c r="H68" s="9" t="s">
        <v>173</v>
      </c>
      <c r="I68" s="9" t="s">
        <v>173</v>
      </c>
      <c r="J68" s="9" t="s">
        <v>173</v>
      </c>
      <c r="K68" s="9" t="s">
        <v>173</v>
      </c>
      <c r="L68" s="9" t="s">
        <v>173</v>
      </c>
      <c r="M68" s="9" t="s">
        <v>173</v>
      </c>
      <c r="N68" s="9" t="s">
        <v>173</v>
      </c>
      <c r="O68" s="9" t="s">
        <v>173</v>
      </c>
      <c r="P68" s="16" t="s">
        <v>173</v>
      </c>
      <c r="Q68" s="16" t="s">
        <v>173</v>
      </c>
      <c r="R68" s="10" t="s">
        <v>173</v>
      </c>
      <c r="S68" s="10" t="s">
        <v>173</v>
      </c>
      <c r="T68" s="10">
        <v>0</v>
      </c>
      <c r="U68" s="10">
        <f t="shared" si="50"/>
        <v>0</v>
      </c>
      <c r="V68" s="10">
        <f t="shared" si="51"/>
        <v>4.2930000000000001</v>
      </c>
      <c r="W68" s="10">
        <f t="shared" si="51"/>
        <v>4.2930000000000001</v>
      </c>
      <c r="X68" s="10">
        <v>0</v>
      </c>
      <c r="Y68" s="10">
        <f t="shared" si="51"/>
        <v>0</v>
      </c>
      <c r="Z68" s="10">
        <f t="shared" si="51"/>
        <v>0</v>
      </c>
      <c r="AA68" s="10">
        <f t="shared" si="51"/>
        <v>0</v>
      </c>
      <c r="AB68" s="10">
        <f t="shared" si="51"/>
        <v>0</v>
      </c>
      <c r="AC68" s="10">
        <f t="shared" si="51"/>
        <v>0</v>
      </c>
      <c r="AD68" s="10">
        <f t="shared" si="51"/>
        <v>0</v>
      </c>
      <c r="AE68" s="10">
        <f t="shared" si="51"/>
        <v>0</v>
      </c>
      <c r="AF68" s="10">
        <f t="shared" si="51"/>
        <v>0</v>
      </c>
      <c r="AG68" s="10">
        <f t="shared" si="51"/>
        <v>0</v>
      </c>
      <c r="AH68" s="10">
        <f t="shared" si="51"/>
        <v>0</v>
      </c>
      <c r="AI68" s="10">
        <f t="shared" si="51"/>
        <v>4.2930000000000001</v>
      </c>
      <c r="AJ68" s="10">
        <f t="shared" si="51"/>
        <v>0</v>
      </c>
      <c r="AK68" s="10">
        <f t="shared" si="51"/>
        <v>0</v>
      </c>
      <c r="AL68" s="10">
        <f t="shared" si="51"/>
        <v>4.2930000000000001</v>
      </c>
      <c r="AM68" s="10">
        <f t="shared" si="51"/>
        <v>0</v>
      </c>
      <c r="AN68" s="10">
        <f t="shared" si="51"/>
        <v>0</v>
      </c>
      <c r="AO68" s="10">
        <f t="shared" si="51"/>
        <v>0</v>
      </c>
      <c r="AP68" s="10">
        <f t="shared" si="51"/>
        <v>0</v>
      </c>
      <c r="AQ68" s="10">
        <f t="shared" si="51"/>
        <v>0</v>
      </c>
      <c r="AR68" s="10">
        <f t="shared" si="51"/>
        <v>0</v>
      </c>
      <c r="AS68" s="10">
        <f t="shared" si="51"/>
        <v>0</v>
      </c>
      <c r="AT68" s="10">
        <f t="shared" si="51"/>
        <v>0</v>
      </c>
      <c r="AU68" s="10">
        <f t="shared" si="51"/>
        <v>0</v>
      </c>
      <c r="AV68" s="10">
        <f t="shared" si="51"/>
        <v>0</v>
      </c>
      <c r="AW68" s="10">
        <f t="shared" si="51"/>
        <v>0</v>
      </c>
      <c r="AX68" s="10">
        <f t="shared" si="52"/>
        <v>0</v>
      </c>
      <c r="AY68" s="10">
        <f t="shared" si="52"/>
        <v>0</v>
      </c>
      <c r="AZ68" s="10">
        <f t="shared" si="52"/>
        <v>0</v>
      </c>
      <c r="BA68" s="10">
        <f t="shared" si="52"/>
        <v>0</v>
      </c>
      <c r="BB68" s="10">
        <f t="shared" si="52"/>
        <v>0</v>
      </c>
      <c r="BC68" s="10">
        <f t="shared" si="52"/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f t="shared" si="53"/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f t="shared" si="32"/>
        <v>0</v>
      </c>
      <c r="BY68" s="10">
        <f t="shared" si="33"/>
        <v>0</v>
      </c>
      <c r="BZ68" s="10">
        <v>0</v>
      </c>
      <c r="CA68" s="10">
        <f t="shared" si="45"/>
        <v>0</v>
      </c>
      <c r="CB68" s="10">
        <f t="shared" si="36"/>
        <v>0</v>
      </c>
      <c r="CC68" s="10">
        <f t="shared" si="37"/>
        <v>0</v>
      </c>
      <c r="CD68" s="10">
        <f t="shared" si="38"/>
        <v>0</v>
      </c>
      <c r="CE68" s="10">
        <f t="shared" si="39"/>
        <v>0</v>
      </c>
      <c r="CF68" s="10">
        <f t="shared" si="46"/>
        <v>0</v>
      </c>
      <c r="CG68" s="7" t="s">
        <v>173</v>
      </c>
      <c r="CI68" s="11"/>
    </row>
    <row r="69" spans="1:87" ht="31.5" x14ac:dyDescent="0.25">
      <c r="A69" s="26" t="s">
        <v>126</v>
      </c>
      <c r="B69" s="26" t="s">
        <v>151</v>
      </c>
      <c r="C69" s="27" t="s">
        <v>247</v>
      </c>
      <c r="D69" s="9" t="s">
        <v>173</v>
      </c>
      <c r="E69" s="9" t="s">
        <v>173</v>
      </c>
      <c r="F69" s="9" t="s">
        <v>173</v>
      </c>
      <c r="G69" s="9" t="s">
        <v>173</v>
      </c>
      <c r="H69" s="9" t="s">
        <v>173</v>
      </c>
      <c r="I69" s="9" t="s">
        <v>173</v>
      </c>
      <c r="J69" s="9" t="s">
        <v>173</v>
      </c>
      <c r="K69" s="9" t="s">
        <v>173</v>
      </c>
      <c r="L69" s="9" t="s">
        <v>173</v>
      </c>
      <c r="M69" s="9" t="s">
        <v>173</v>
      </c>
      <c r="N69" s="9" t="s">
        <v>173</v>
      </c>
      <c r="O69" s="9" t="s">
        <v>173</v>
      </c>
      <c r="P69" s="16" t="s">
        <v>173</v>
      </c>
      <c r="Q69" s="16" t="s">
        <v>173</v>
      </c>
      <c r="R69" s="10" t="s">
        <v>173</v>
      </c>
      <c r="S69" s="10" t="s">
        <v>173</v>
      </c>
      <c r="T69" s="10">
        <v>0</v>
      </c>
      <c r="U69" s="10">
        <f t="shared" si="50"/>
        <v>0</v>
      </c>
      <c r="V69" s="10">
        <f t="shared" si="51"/>
        <v>4.2930000000000001</v>
      </c>
      <c r="W69" s="10">
        <f t="shared" si="51"/>
        <v>4.2930000000000001</v>
      </c>
      <c r="X69" s="10">
        <v>0</v>
      </c>
      <c r="Y69" s="10">
        <f t="shared" si="51"/>
        <v>0</v>
      </c>
      <c r="Z69" s="10">
        <f t="shared" si="51"/>
        <v>0</v>
      </c>
      <c r="AA69" s="10">
        <f t="shared" si="51"/>
        <v>0</v>
      </c>
      <c r="AB69" s="10">
        <f t="shared" si="51"/>
        <v>0</v>
      </c>
      <c r="AC69" s="10">
        <f t="shared" si="51"/>
        <v>0</v>
      </c>
      <c r="AD69" s="10">
        <f t="shared" si="51"/>
        <v>0</v>
      </c>
      <c r="AE69" s="10">
        <f t="shared" si="51"/>
        <v>0</v>
      </c>
      <c r="AF69" s="10">
        <f t="shared" si="51"/>
        <v>0</v>
      </c>
      <c r="AG69" s="10">
        <f t="shared" si="51"/>
        <v>0</v>
      </c>
      <c r="AH69" s="10">
        <f t="shared" si="51"/>
        <v>0</v>
      </c>
      <c r="AI69" s="10">
        <f t="shared" si="51"/>
        <v>4.2930000000000001</v>
      </c>
      <c r="AJ69" s="10">
        <f t="shared" si="51"/>
        <v>0</v>
      </c>
      <c r="AK69" s="10">
        <f t="shared" si="51"/>
        <v>0</v>
      </c>
      <c r="AL69" s="10">
        <f t="shared" si="51"/>
        <v>4.2930000000000001</v>
      </c>
      <c r="AM69" s="10">
        <f t="shared" si="51"/>
        <v>0</v>
      </c>
      <c r="AN69" s="10">
        <f t="shared" si="51"/>
        <v>0</v>
      </c>
      <c r="AO69" s="10">
        <f t="shared" si="51"/>
        <v>0</v>
      </c>
      <c r="AP69" s="10">
        <f t="shared" si="51"/>
        <v>0</v>
      </c>
      <c r="AQ69" s="10">
        <f t="shared" si="51"/>
        <v>0</v>
      </c>
      <c r="AR69" s="10">
        <f t="shared" si="51"/>
        <v>0</v>
      </c>
      <c r="AS69" s="10">
        <f t="shared" si="51"/>
        <v>0</v>
      </c>
      <c r="AT69" s="10">
        <f t="shared" si="51"/>
        <v>0</v>
      </c>
      <c r="AU69" s="10">
        <f t="shared" si="51"/>
        <v>0</v>
      </c>
      <c r="AV69" s="10">
        <f t="shared" si="51"/>
        <v>0</v>
      </c>
      <c r="AW69" s="10">
        <f t="shared" si="51"/>
        <v>0</v>
      </c>
      <c r="AX69" s="10">
        <f t="shared" si="52"/>
        <v>0</v>
      </c>
      <c r="AY69" s="10">
        <f t="shared" si="52"/>
        <v>0</v>
      </c>
      <c r="AZ69" s="10">
        <f t="shared" si="52"/>
        <v>0</v>
      </c>
      <c r="BA69" s="10">
        <f t="shared" si="52"/>
        <v>0</v>
      </c>
      <c r="BB69" s="10">
        <f t="shared" si="52"/>
        <v>0</v>
      </c>
      <c r="BC69" s="10">
        <f t="shared" si="52"/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f t="shared" si="53"/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f t="shared" si="32"/>
        <v>0</v>
      </c>
      <c r="BY69" s="10">
        <f t="shared" si="33"/>
        <v>0</v>
      </c>
      <c r="BZ69" s="10">
        <v>0</v>
      </c>
      <c r="CA69" s="10">
        <f t="shared" si="45"/>
        <v>0</v>
      </c>
      <c r="CB69" s="10">
        <f t="shared" si="36"/>
        <v>0</v>
      </c>
      <c r="CC69" s="10">
        <f t="shared" si="37"/>
        <v>0</v>
      </c>
      <c r="CD69" s="10">
        <f t="shared" si="38"/>
        <v>0</v>
      </c>
      <c r="CE69" s="10">
        <f t="shared" si="39"/>
        <v>0</v>
      </c>
      <c r="CF69" s="10">
        <f t="shared" si="46"/>
        <v>0</v>
      </c>
      <c r="CG69" s="7" t="s">
        <v>173</v>
      </c>
      <c r="CI69" s="11"/>
    </row>
    <row r="70" spans="1:87" ht="31.5" x14ac:dyDescent="0.25">
      <c r="A70" s="26" t="s">
        <v>127</v>
      </c>
      <c r="B70" s="26" t="s">
        <v>152</v>
      </c>
      <c r="C70" s="27" t="s">
        <v>247</v>
      </c>
      <c r="D70" s="9" t="s">
        <v>173</v>
      </c>
      <c r="E70" s="9" t="s">
        <v>173</v>
      </c>
      <c r="F70" s="9" t="s">
        <v>173</v>
      </c>
      <c r="G70" s="9" t="s">
        <v>173</v>
      </c>
      <c r="H70" s="9" t="s">
        <v>173</v>
      </c>
      <c r="I70" s="9" t="s">
        <v>173</v>
      </c>
      <c r="J70" s="9" t="s">
        <v>173</v>
      </c>
      <c r="K70" s="9" t="s">
        <v>173</v>
      </c>
      <c r="L70" s="9" t="s">
        <v>173</v>
      </c>
      <c r="M70" s="9" t="s">
        <v>173</v>
      </c>
      <c r="N70" s="9" t="s">
        <v>173</v>
      </c>
      <c r="O70" s="9" t="s">
        <v>173</v>
      </c>
      <c r="P70" s="16" t="s">
        <v>173</v>
      </c>
      <c r="Q70" s="16" t="s">
        <v>173</v>
      </c>
      <c r="R70" s="10" t="s">
        <v>173</v>
      </c>
      <c r="S70" s="10" t="s">
        <v>173</v>
      </c>
      <c r="T70" s="10">
        <v>0</v>
      </c>
      <c r="U70" s="10">
        <f t="shared" si="50"/>
        <v>0</v>
      </c>
      <c r="V70" s="10">
        <f t="shared" si="51"/>
        <v>4.2930000000000001</v>
      </c>
      <c r="W70" s="10">
        <f t="shared" si="51"/>
        <v>4.2930000000000001</v>
      </c>
      <c r="X70" s="10">
        <v>0</v>
      </c>
      <c r="Y70" s="10">
        <f t="shared" si="51"/>
        <v>0</v>
      </c>
      <c r="Z70" s="10">
        <f t="shared" si="51"/>
        <v>0</v>
      </c>
      <c r="AA70" s="10">
        <f t="shared" si="51"/>
        <v>0</v>
      </c>
      <c r="AB70" s="10">
        <f t="shared" si="51"/>
        <v>0</v>
      </c>
      <c r="AC70" s="10">
        <f t="shared" si="51"/>
        <v>0</v>
      </c>
      <c r="AD70" s="10">
        <f t="shared" si="51"/>
        <v>0</v>
      </c>
      <c r="AE70" s="10">
        <f t="shared" si="51"/>
        <v>0</v>
      </c>
      <c r="AF70" s="10">
        <f t="shared" si="51"/>
        <v>0</v>
      </c>
      <c r="AG70" s="10">
        <f t="shared" si="51"/>
        <v>0</v>
      </c>
      <c r="AH70" s="10">
        <f t="shared" si="51"/>
        <v>0</v>
      </c>
      <c r="AI70" s="10">
        <f t="shared" si="51"/>
        <v>4.2930000000000001</v>
      </c>
      <c r="AJ70" s="10">
        <f t="shared" si="51"/>
        <v>0</v>
      </c>
      <c r="AK70" s="10">
        <f t="shared" si="51"/>
        <v>0</v>
      </c>
      <c r="AL70" s="10">
        <f t="shared" si="51"/>
        <v>4.2930000000000001</v>
      </c>
      <c r="AM70" s="10">
        <f t="shared" si="51"/>
        <v>0</v>
      </c>
      <c r="AN70" s="10">
        <f t="shared" si="51"/>
        <v>0</v>
      </c>
      <c r="AO70" s="10">
        <f t="shared" si="51"/>
        <v>0</v>
      </c>
      <c r="AP70" s="10">
        <f t="shared" si="51"/>
        <v>0</v>
      </c>
      <c r="AQ70" s="10">
        <f t="shared" si="51"/>
        <v>0</v>
      </c>
      <c r="AR70" s="10">
        <f t="shared" si="51"/>
        <v>0</v>
      </c>
      <c r="AS70" s="10">
        <f t="shared" si="51"/>
        <v>0</v>
      </c>
      <c r="AT70" s="10">
        <f t="shared" si="51"/>
        <v>0</v>
      </c>
      <c r="AU70" s="10">
        <f t="shared" si="51"/>
        <v>0</v>
      </c>
      <c r="AV70" s="10">
        <f t="shared" si="51"/>
        <v>0</v>
      </c>
      <c r="AW70" s="10">
        <f t="shared" si="51"/>
        <v>0</v>
      </c>
      <c r="AX70" s="10">
        <f t="shared" si="52"/>
        <v>0</v>
      </c>
      <c r="AY70" s="10">
        <f t="shared" si="52"/>
        <v>0</v>
      </c>
      <c r="AZ70" s="10">
        <f t="shared" si="52"/>
        <v>0</v>
      </c>
      <c r="BA70" s="10">
        <f t="shared" si="52"/>
        <v>0</v>
      </c>
      <c r="BB70" s="10">
        <f t="shared" si="52"/>
        <v>0</v>
      </c>
      <c r="BC70" s="10">
        <f t="shared" si="52"/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f t="shared" si="53"/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f t="shared" si="32"/>
        <v>0</v>
      </c>
      <c r="BY70" s="10">
        <f t="shared" si="33"/>
        <v>0</v>
      </c>
      <c r="BZ70" s="10">
        <v>0</v>
      </c>
      <c r="CA70" s="10">
        <f t="shared" si="45"/>
        <v>0</v>
      </c>
      <c r="CB70" s="10">
        <f t="shared" si="36"/>
        <v>0</v>
      </c>
      <c r="CC70" s="10">
        <f t="shared" si="37"/>
        <v>0</v>
      </c>
      <c r="CD70" s="10">
        <f t="shared" si="38"/>
        <v>0</v>
      </c>
      <c r="CE70" s="10">
        <f t="shared" si="39"/>
        <v>0</v>
      </c>
      <c r="CF70" s="10">
        <f t="shared" si="46"/>
        <v>0</v>
      </c>
      <c r="CG70" s="7" t="s">
        <v>173</v>
      </c>
      <c r="CI70" s="11"/>
    </row>
    <row r="71" spans="1:87" ht="31.5" x14ac:dyDescent="0.25">
      <c r="A71" s="26" t="s">
        <v>128</v>
      </c>
      <c r="B71" s="26" t="s">
        <v>153</v>
      </c>
      <c r="C71" s="27" t="s">
        <v>247</v>
      </c>
      <c r="D71" s="9" t="s">
        <v>173</v>
      </c>
      <c r="E71" s="9" t="s">
        <v>173</v>
      </c>
      <c r="F71" s="9" t="s">
        <v>173</v>
      </c>
      <c r="G71" s="9" t="s">
        <v>173</v>
      </c>
      <c r="H71" s="9" t="s">
        <v>173</v>
      </c>
      <c r="I71" s="9" t="s">
        <v>173</v>
      </c>
      <c r="J71" s="9" t="s">
        <v>173</v>
      </c>
      <c r="K71" s="9" t="s">
        <v>173</v>
      </c>
      <c r="L71" s="9" t="s">
        <v>173</v>
      </c>
      <c r="M71" s="9" t="s">
        <v>173</v>
      </c>
      <c r="N71" s="9" t="s">
        <v>173</v>
      </c>
      <c r="O71" s="9" t="s">
        <v>173</v>
      </c>
      <c r="P71" s="16" t="s">
        <v>173</v>
      </c>
      <c r="Q71" s="16" t="s">
        <v>173</v>
      </c>
      <c r="R71" s="10" t="s">
        <v>173</v>
      </c>
      <c r="S71" s="10" t="s">
        <v>173</v>
      </c>
      <c r="T71" s="15">
        <v>4.2930000000000001</v>
      </c>
      <c r="U71" s="10">
        <f t="shared" si="50"/>
        <v>0</v>
      </c>
      <c r="V71" s="15">
        <v>4.2930000000000001</v>
      </c>
      <c r="W71" s="15">
        <v>4.2930000000000001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5">
        <v>4.2930000000000001</v>
      </c>
      <c r="AJ71" s="10">
        <v>0</v>
      </c>
      <c r="AK71" s="10">
        <v>0</v>
      </c>
      <c r="AL71" s="15">
        <v>4.2930000000000001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5">
        <f>AV71</f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5">
        <f>BF71</f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5">
        <f>BP71</f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f>CA71+BZ71+BY71+BX71</f>
        <v>4.2930000000000001</v>
      </c>
      <c r="BX71" s="10">
        <f t="shared" si="32"/>
        <v>0</v>
      </c>
      <c r="BY71" s="10">
        <f t="shared" si="33"/>
        <v>0</v>
      </c>
      <c r="BZ71" s="10">
        <f>BP71+BF71+AV71+AL71</f>
        <v>4.2930000000000001</v>
      </c>
      <c r="CA71" s="10">
        <f t="shared" si="45"/>
        <v>0</v>
      </c>
      <c r="CB71" s="10">
        <f t="shared" si="36"/>
        <v>0</v>
      </c>
      <c r="CC71" s="10">
        <f t="shared" si="37"/>
        <v>0</v>
      </c>
      <c r="CD71" s="10">
        <f t="shared" si="38"/>
        <v>0</v>
      </c>
      <c r="CE71" s="10">
        <f t="shared" si="39"/>
        <v>0</v>
      </c>
      <c r="CF71" s="10">
        <f t="shared" si="46"/>
        <v>0</v>
      </c>
      <c r="CG71" s="7" t="s">
        <v>173</v>
      </c>
      <c r="CI71" s="11"/>
    </row>
    <row r="72" spans="1:87" ht="31.5" x14ac:dyDescent="0.25">
      <c r="A72" s="26" t="s">
        <v>205</v>
      </c>
      <c r="B72" s="30" t="s">
        <v>244</v>
      </c>
      <c r="C72" s="30" t="s">
        <v>203</v>
      </c>
      <c r="D72" s="9" t="s">
        <v>173</v>
      </c>
      <c r="E72" s="9">
        <v>2025</v>
      </c>
      <c r="F72" s="9">
        <v>2025</v>
      </c>
      <c r="G72" s="9" t="s">
        <v>173</v>
      </c>
      <c r="H72" s="9" t="s">
        <v>173</v>
      </c>
      <c r="I72" s="9" t="s">
        <v>173</v>
      </c>
      <c r="J72" s="9" t="s">
        <v>173</v>
      </c>
      <c r="K72" s="9" t="s">
        <v>173</v>
      </c>
      <c r="L72" s="9" t="s">
        <v>173</v>
      </c>
      <c r="M72" s="9" t="s">
        <v>173</v>
      </c>
      <c r="N72" s="9" t="s">
        <v>173</v>
      </c>
      <c r="O72" s="9" t="s">
        <v>173</v>
      </c>
      <c r="P72" s="16" t="s">
        <v>173</v>
      </c>
      <c r="Q72" s="16" t="s">
        <v>173</v>
      </c>
      <c r="R72" s="10" t="s">
        <v>173</v>
      </c>
      <c r="S72" s="10" t="s">
        <v>173</v>
      </c>
      <c r="T72" s="15">
        <v>4.2930000000000001</v>
      </c>
      <c r="U72" s="10">
        <f t="shared" si="50"/>
        <v>0</v>
      </c>
      <c r="V72" s="15">
        <v>4.2930000000000001</v>
      </c>
      <c r="W72" s="15">
        <v>4.2930000000000001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5">
        <v>4.2930000000000001</v>
      </c>
      <c r="AJ72" s="10">
        <v>0</v>
      </c>
      <c r="AK72" s="10">
        <v>0</v>
      </c>
      <c r="AL72" s="15">
        <v>4.2930000000000001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f>BF72</f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f>BP72</f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f>CA72+BZ72+BY72+BX72</f>
        <v>4.2930000000000001</v>
      </c>
      <c r="BX72" s="10">
        <f t="shared" si="32"/>
        <v>0</v>
      </c>
      <c r="BY72" s="10">
        <f t="shared" si="33"/>
        <v>0</v>
      </c>
      <c r="BZ72" s="10">
        <f>BP72+BF72+AV72+AL72</f>
        <v>4.2930000000000001</v>
      </c>
      <c r="CA72" s="10">
        <f t="shared" si="45"/>
        <v>0</v>
      </c>
      <c r="CB72" s="10">
        <f t="shared" si="36"/>
        <v>0</v>
      </c>
      <c r="CC72" s="10">
        <f t="shared" si="37"/>
        <v>0</v>
      </c>
      <c r="CD72" s="10">
        <f t="shared" si="38"/>
        <v>0</v>
      </c>
      <c r="CE72" s="10">
        <f t="shared" si="39"/>
        <v>0</v>
      </c>
      <c r="CF72" s="10">
        <f t="shared" si="46"/>
        <v>0</v>
      </c>
      <c r="CG72" s="7" t="s">
        <v>248</v>
      </c>
      <c r="CI72" s="11"/>
    </row>
    <row r="73" spans="1:87" ht="31.5" x14ac:dyDescent="0.25">
      <c r="A73" s="26" t="s">
        <v>129</v>
      </c>
      <c r="B73" s="26" t="s">
        <v>154</v>
      </c>
      <c r="C73" s="27" t="s">
        <v>247</v>
      </c>
      <c r="D73" s="9" t="s">
        <v>173</v>
      </c>
      <c r="E73" s="9" t="s">
        <v>173</v>
      </c>
      <c r="F73" s="9" t="s">
        <v>173</v>
      </c>
      <c r="G73" s="9" t="s">
        <v>173</v>
      </c>
      <c r="H73" s="9" t="s">
        <v>173</v>
      </c>
      <c r="I73" s="9" t="s">
        <v>173</v>
      </c>
      <c r="J73" s="9" t="s">
        <v>173</v>
      </c>
      <c r="K73" s="9" t="s">
        <v>173</v>
      </c>
      <c r="L73" s="9" t="s">
        <v>173</v>
      </c>
      <c r="M73" s="9" t="s">
        <v>173</v>
      </c>
      <c r="N73" s="9" t="s">
        <v>173</v>
      </c>
      <c r="O73" s="9" t="s">
        <v>173</v>
      </c>
      <c r="P73" s="16" t="s">
        <v>173</v>
      </c>
      <c r="Q73" s="16" t="s">
        <v>173</v>
      </c>
      <c r="R73" s="10" t="s">
        <v>173</v>
      </c>
      <c r="S73" s="10" t="s">
        <v>173</v>
      </c>
      <c r="T73" s="10">
        <v>0</v>
      </c>
      <c r="U73" s="10">
        <f t="shared" si="50"/>
        <v>0</v>
      </c>
      <c r="V73" s="10">
        <f t="shared" si="50"/>
        <v>0</v>
      </c>
      <c r="W73" s="10">
        <f t="shared" si="50"/>
        <v>0</v>
      </c>
      <c r="X73" s="10">
        <v>0</v>
      </c>
      <c r="Y73" s="10">
        <f t="shared" si="50"/>
        <v>0</v>
      </c>
      <c r="Z73" s="10">
        <f t="shared" si="50"/>
        <v>0</v>
      </c>
      <c r="AA73" s="10">
        <f t="shared" si="50"/>
        <v>0</v>
      </c>
      <c r="AB73" s="10">
        <f t="shared" si="50"/>
        <v>0</v>
      </c>
      <c r="AC73" s="10">
        <f t="shared" si="50"/>
        <v>0</v>
      </c>
      <c r="AD73" s="10">
        <f t="shared" si="50"/>
        <v>0</v>
      </c>
      <c r="AE73" s="10">
        <f t="shared" si="50"/>
        <v>0</v>
      </c>
      <c r="AF73" s="10">
        <f t="shared" si="50"/>
        <v>0</v>
      </c>
      <c r="AG73" s="10">
        <f t="shared" si="50"/>
        <v>0</v>
      </c>
      <c r="AH73" s="10">
        <f t="shared" si="50"/>
        <v>0</v>
      </c>
      <c r="AI73" s="10">
        <f t="shared" si="50"/>
        <v>0</v>
      </c>
      <c r="AJ73" s="10">
        <f t="shared" si="50"/>
        <v>0</v>
      </c>
      <c r="AK73" s="10">
        <f t="shared" ref="AK73:BV73" si="54">AK74</f>
        <v>0</v>
      </c>
      <c r="AL73" s="10">
        <f t="shared" si="54"/>
        <v>0</v>
      </c>
      <c r="AM73" s="10">
        <f t="shared" si="54"/>
        <v>0</v>
      </c>
      <c r="AN73" s="10">
        <f t="shared" si="54"/>
        <v>0</v>
      </c>
      <c r="AO73" s="10">
        <f t="shared" si="54"/>
        <v>0</v>
      </c>
      <c r="AP73" s="10">
        <f t="shared" si="54"/>
        <v>0</v>
      </c>
      <c r="AQ73" s="10">
        <f t="shared" si="54"/>
        <v>0</v>
      </c>
      <c r="AR73" s="10">
        <f t="shared" si="54"/>
        <v>0</v>
      </c>
      <c r="AS73" s="10">
        <f t="shared" si="54"/>
        <v>0</v>
      </c>
      <c r="AT73" s="10">
        <f t="shared" si="54"/>
        <v>0</v>
      </c>
      <c r="AU73" s="10">
        <f t="shared" si="54"/>
        <v>0</v>
      </c>
      <c r="AV73" s="10">
        <f t="shared" si="54"/>
        <v>0</v>
      </c>
      <c r="AW73" s="10">
        <f t="shared" si="54"/>
        <v>0</v>
      </c>
      <c r="AX73" s="10">
        <f t="shared" si="54"/>
        <v>0</v>
      </c>
      <c r="AY73" s="10">
        <f t="shared" si="54"/>
        <v>0</v>
      </c>
      <c r="AZ73" s="10">
        <f t="shared" si="54"/>
        <v>0</v>
      </c>
      <c r="BA73" s="10">
        <f t="shared" si="54"/>
        <v>0</v>
      </c>
      <c r="BB73" s="10">
        <f t="shared" si="54"/>
        <v>0</v>
      </c>
      <c r="BC73" s="10">
        <f t="shared" si="54"/>
        <v>0</v>
      </c>
      <c r="BD73" s="10">
        <f t="shared" si="54"/>
        <v>0</v>
      </c>
      <c r="BE73" s="10">
        <f t="shared" si="54"/>
        <v>0</v>
      </c>
      <c r="BF73" s="10">
        <f t="shared" si="54"/>
        <v>0</v>
      </c>
      <c r="BG73" s="10">
        <f t="shared" si="54"/>
        <v>0</v>
      </c>
      <c r="BH73" s="10">
        <f t="shared" si="54"/>
        <v>0</v>
      </c>
      <c r="BI73" s="10">
        <f t="shared" si="54"/>
        <v>0</v>
      </c>
      <c r="BJ73" s="10">
        <f t="shared" si="54"/>
        <v>0</v>
      </c>
      <c r="BK73" s="10">
        <f t="shared" si="54"/>
        <v>0</v>
      </c>
      <c r="BL73" s="10">
        <f t="shared" si="54"/>
        <v>0</v>
      </c>
      <c r="BM73" s="10">
        <f t="shared" si="54"/>
        <v>0</v>
      </c>
      <c r="BN73" s="10">
        <f t="shared" si="54"/>
        <v>0</v>
      </c>
      <c r="BO73" s="10">
        <f t="shared" si="54"/>
        <v>0</v>
      </c>
      <c r="BP73" s="10">
        <f t="shared" si="54"/>
        <v>0</v>
      </c>
      <c r="BQ73" s="10">
        <f t="shared" si="54"/>
        <v>0</v>
      </c>
      <c r="BR73" s="10">
        <f t="shared" si="54"/>
        <v>0</v>
      </c>
      <c r="BS73" s="10">
        <f t="shared" si="54"/>
        <v>0</v>
      </c>
      <c r="BT73" s="10">
        <f t="shared" si="54"/>
        <v>0</v>
      </c>
      <c r="BU73" s="10">
        <f t="shared" si="54"/>
        <v>0</v>
      </c>
      <c r="BV73" s="10">
        <f t="shared" si="54"/>
        <v>0</v>
      </c>
      <c r="BW73" s="10">
        <f t="shared" si="40"/>
        <v>0</v>
      </c>
      <c r="BX73" s="10">
        <f t="shared" si="32"/>
        <v>0</v>
      </c>
      <c r="BY73" s="10">
        <f t="shared" si="33"/>
        <v>0</v>
      </c>
      <c r="BZ73" s="10">
        <f t="shared" si="35"/>
        <v>0</v>
      </c>
      <c r="CA73" s="10">
        <f t="shared" si="45"/>
        <v>0</v>
      </c>
      <c r="CB73" s="10">
        <f t="shared" si="36"/>
        <v>0</v>
      </c>
      <c r="CC73" s="10">
        <f t="shared" si="37"/>
        <v>0</v>
      </c>
      <c r="CD73" s="10">
        <f t="shared" si="38"/>
        <v>0</v>
      </c>
      <c r="CE73" s="10">
        <f t="shared" si="39"/>
        <v>0</v>
      </c>
      <c r="CF73" s="10">
        <f t="shared" si="46"/>
        <v>0</v>
      </c>
      <c r="CG73" s="7" t="s">
        <v>173</v>
      </c>
      <c r="CI73" s="11"/>
    </row>
    <row r="74" spans="1:87" ht="31.5" x14ac:dyDescent="0.25">
      <c r="A74" s="26" t="s">
        <v>130</v>
      </c>
      <c r="B74" s="26" t="s">
        <v>155</v>
      </c>
      <c r="C74" s="27" t="s">
        <v>247</v>
      </c>
      <c r="D74" s="9" t="s">
        <v>173</v>
      </c>
      <c r="E74" s="9" t="s">
        <v>173</v>
      </c>
      <c r="F74" s="9" t="s">
        <v>173</v>
      </c>
      <c r="G74" s="9" t="s">
        <v>173</v>
      </c>
      <c r="H74" s="9" t="s">
        <v>173</v>
      </c>
      <c r="I74" s="9" t="s">
        <v>173</v>
      </c>
      <c r="J74" s="9" t="s">
        <v>173</v>
      </c>
      <c r="K74" s="9" t="s">
        <v>173</v>
      </c>
      <c r="L74" s="9" t="s">
        <v>173</v>
      </c>
      <c r="M74" s="9" t="s">
        <v>173</v>
      </c>
      <c r="N74" s="9" t="s">
        <v>173</v>
      </c>
      <c r="O74" s="9" t="s">
        <v>173</v>
      </c>
      <c r="P74" s="16" t="s">
        <v>173</v>
      </c>
      <c r="Q74" s="16" t="s">
        <v>173</v>
      </c>
      <c r="R74" s="10" t="s">
        <v>173</v>
      </c>
      <c r="S74" s="10" t="s">
        <v>173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f t="shared" si="40"/>
        <v>0</v>
      </c>
      <c r="BX74" s="10">
        <f t="shared" si="32"/>
        <v>0</v>
      </c>
      <c r="BY74" s="10">
        <f t="shared" si="33"/>
        <v>0</v>
      </c>
      <c r="BZ74" s="10">
        <f t="shared" si="35"/>
        <v>0</v>
      </c>
      <c r="CA74" s="10">
        <f t="shared" si="45"/>
        <v>0</v>
      </c>
      <c r="CB74" s="10">
        <f t="shared" si="36"/>
        <v>0</v>
      </c>
      <c r="CC74" s="10">
        <f t="shared" si="37"/>
        <v>0</v>
      </c>
      <c r="CD74" s="10">
        <f t="shared" si="38"/>
        <v>0</v>
      </c>
      <c r="CE74" s="10">
        <f t="shared" si="39"/>
        <v>0</v>
      </c>
      <c r="CF74" s="10">
        <f t="shared" si="46"/>
        <v>0</v>
      </c>
      <c r="CG74" s="7" t="s">
        <v>173</v>
      </c>
      <c r="CI74" s="11"/>
    </row>
    <row r="75" spans="1:87" ht="31.5" x14ac:dyDescent="0.25">
      <c r="A75" s="26" t="s">
        <v>131</v>
      </c>
      <c r="B75" s="26" t="s">
        <v>156</v>
      </c>
      <c r="C75" s="27" t="s">
        <v>247</v>
      </c>
      <c r="D75" s="9" t="s">
        <v>173</v>
      </c>
      <c r="E75" s="9" t="s">
        <v>173</v>
      </c>
      <c r="F75" s="9" t="s">
        <v>173</v>
      </c>
      <c r="G75" s="9" t="s">
        <v>173</v>
      </c>
      <c r="H75" s="9" t="s">
        <v>173</v>
      </c>
      <c r="I75" s="9" t="s">
        <v>173</v>
      </c>
      <c r="J75" s="9" t="s">
        <v>173</v>
      </c>
      <c r="K75" s="9" t="s">
        <v>173</v>
      </c>
      <c r="L75" s="9" t="s">
        <v>173</v>
      </c>
      <c r="M75" s="9" t="s">
        <v>173</v>
      </c>
      <c r="N75" s="9" t="s">
        <v>173</v>
      </c>
      <c r="O75" s="9" t="s">
        <v>173</v>
      </c>
      <c r="P75" s="16" t="s">
        <v>173</v>
      </c>
      <c r="Q75" s="16" t="s">
        <v>173</v>
      </c>
      <c r="R75" s="10" t="s">
        <v>173</v>
      </c>
      <c r="S75" s="10" t="s">
        <v>173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f t="shared" si="40"/>
        <v>0</v>
      </c>
      <c r="BX75" s="10">
        <f t="shared" si="32"/>
        <v>0</v>
      </c>
      <c r="BY75" s="10">
        <f t="shared" si="33"/>
        <v>0</v>
      </c>
      <c r="BZ75" s="10">
        <f t="shared" si="35"/>
        <v>0</v>
      </c>
      <c r="CA75" s="10">
        <f t="shared" si="45"/>
        <v>0</v>
      </c>
      <c r="CB75" s="10">
        <f t="shared" si="36"/>
        <v>0</v>
      </c>
      <c r="CC75" s="10">
        <f t="shared" si="37"/>
        <v>0</v>
      </c>
      <c r="CD75" s="10">
        <f t="shared" si="38"/>
        <v>0</v>
      </c>
      <c r="CE75" s="10">
        <f t="shared" si="39"/>
        <v>0</v>
      </c>
      <c r="CF75" s="10">
        <f t="shared" si="46"/>
        <v>0</v>
      </c>
      <c r="CG75" s="7" t="s">
        <v>173</v>
      </c>
      <c r="CI75" s="11"/>
    </row>
    <row r="76" spans="1:87" ht="31.5" x14ac:dyDescent="0.25">
      <c r="A76" s="29" t="s">
        <v>166</v>
      </c>
      <c r="B76" s="26" t="s">
        <v>132</v>
      </c>
      <c r="C76" s="27" t="s">
        <v>247</v>
      </c>
      <c r="D76" s="9" t="s">
        <v>173</v>
      </c>
      <c r="E76" s="9" t="s">
        <v>173</v>
      </c>
      <c r="F76" s="9" t="s">
        <v>173</v>
      </c>
      <c r="G76" s="9" t="s">
        <v>173</v>
      </c>
      <c r="H76" s="9" t="s">
        <v>173</v>
      </c>
      <c r="I76" s="9" t="s">
        <v>173</v>
      </c>
      <c r="J76" s="9" t="s">
        <v>173</v>
      </c>
      <c r="K76" s="9" t="s">
        <v>173</v>
      </c>
      <c r="L76" s="9" t="s">
        <v>173</v>
      </c>
      <c r="M76" s="9" t="s">
        <v>173</v>
      </c>
      <c r="N76" s="9" t="s">
        <v>173</v>
      </c>
      <c r="O76" s="9" t="s">
        <v>173</v>
      </c>
      <c r="P76" s="16" t="s">
        <v>173</v>
      </c>
      <c r="Q76" s="16" t="s">
        <v>173</v>
      </c>
      <c r="R76" s="10" t="s">
        <v>173</v>
      </c>
      <c r="S76" s="10" t="s">
        <v>173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f t="shared" si="40"/>
        <v>0</v>
      </c>
      <c r="BX76" s="10">
        <f t="shared" si="32"/>
        <v>0</v>
      </c>
      <c r="BY76" s="10">
        <f t="shared" si="33"/>
        <v>0</v>
      </c>
      <c r="BZ76" s="10">
        <f t="shared" si="35"/>
        <v>0</v>
      </c>
      <c r="CA76" s="10">
        <f t="shared" si="45"/>
        <v>0</v>
      </c>
      <c r="CB76" s="10">
        <f t="shared" si="36"/>
        <v>0</v>
      </c>
      <c r="CC76" s="10">
        <f t="shared" si="37"/>
        <v>0</v>
      </c>
      <c r="CD76" s="10">
        <f t="shared" si="38"/>
        <v>0</v>
      </c>
      <c r="CE76" s="10">
        <f t="shared" si="39"/>
        <v>0</v>
      </c>
      <c r="CF76" s="10">
        <f t="shared" si="46"/>
        <v>0</v>
      </c>
      <c r="CG76" s="7" t="s">
        <v>173</v>
      </c>
      <c r="CI76" s="11"/>
    </row>
    <row r="77" spans="1:87" ht="31.5" x14ac:dyDescent="0.25">
      <c r="A77" s="26" t="s">
        <v>133</v>
      </c>
      <c r="B77" s="26" t="s">
        <v>134</v>
      </c>
      <c r="C77" s="27" t="s">
        <v>247</v>
      </c>
      <c r="D77" s="9" t="s">
        <v>173</v>
      </c>
      <c r="E77" s="9" t="s">
        <v>173</v>
      </c>
      <c r="F77" s="9" t="s">
        <v>173</v>
      </c>
      <c r="G77" s="9" t="s">
        <v>173</v>
      </c>
      <c r="H77" s="9" t="s">
        <v>173</v>
      </c>
      <c r="I77" s="9" t="s">
        <v>173</v>
      </c>
      <c r="J77" s="9" t="s">
        <v>173</v>
      </c>
      <c r="K77" s="9" t="s">
        <v>173</v>
      </c>
      <c r="L77" s="9" t="s">
        <v>173</v>
      </c>
      <c r="M77" s="9" t="s">
        <v>173</v>
      </c>
      <c r="N77" s="9" t="s">
        <v>173</v>
      </c>
      <c r="O77" s="9" t="s">
        <v>173</v>
      </c>
      <c r="P77" s="16" t="s">
        <v>173</v>
      </c>
      <c r="Q77" s="16" t="s">
        <v>173</v>
      </c>
      <c r="R77" s="10" t="s">
        <v>173</v>
      </c>
      <c r="S77" s="10" t="s">
        <v>173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f t="shared" si="40"/>
        <v>0</v>
      </c>
      <c r="BX77" s="10">
        <f t="shared" si="32"/>
        <v>0</v>
      </c>
      <c r="BY77" s="10">
        <f t="shared" si="33"/>
        <v>0</v>
      </c>
      <c r="BZ77" s="10">
        <f t="shared" si="35"/>
        <v>0</v>
      </c>
      <c r="CA77" s="10">
        <f t="shared" si="45"/>
        <v>0</v>
      </c>
      <c r="CB77" s="10">
        <f t="shared" si="36"/>
        <v>0</v>
      </c>
      <c r="CC77" s="10">
        <f t="shared" si="37"/>
        <v>0</v>
      </c>
      <c r="CD77" s="10">
        <f t="shared" si="38"/>
        <v>0</v>
      </c>
      <c r="CE77" s="10">
        <f t="shared" si="39"/>
        <v>0</v>
      </c>
      <c r="CF77" s="10">
        <f t="shared" si="46"/>
        <v>0</v>
      </c>
      <c r="CG77" s="7" t="s">
        <v>173</v>
      </c>
      <c r="CI77" s="11"/>
    </row>
    <row r="78" spans="1:87" ht="31.5" x14ac:dyDescent="0.25">
      <c r="A78" s="26" t="s">
        <v>135</v>
      </c>
      <c r="B78" s="26" t="s">
        <v>136</v>
      </c>
      <c r="C78" s="27" t="s">
        <v>247</v>
      </c>
      <c r="D78" s="9" t="s">
        <v>173</v>
      </c>
      <c r="E78" s="9" t="s">
        <v>173</v>
      </c>
      <c r="F78" s="9" t="s">
        <v>173</v>
      </c>
      <c r="G78" s="9" t="s">
        <v>173</v>
      </c>
      <c r="H78" s="9" t="s">
        <v>173</v>
      </c>
      <c r="I78" s="9" t="s">
        <v>173</v>
      </c>
      <c r="J78" s="9" t="s">
        <v>173</v>
      </c>
      <c r="K78" s="9" t="s">
        <v>173</v>
      </c>
      <c r="L78" s="9" t="s">
        <v>173</v>
      </c>
      <c r="M78" s="9" t="s">
        <v>173</v>
      </c>
      <c r="N78" s="9" t="s">
        <v>173</v>
      </c>
      <c r="O78" s="9" t="s">
        <v>173</v>
      </c>
      <c r="P78" s="16" t="s">
        <v>173</v>
      </c>
      <c r="Q78" s="16" t="s">
        <v>173</v>
      </c>
      <c r="R78" s="10" t="s">
        <v>173</v>
      </c>
      <c r="S78" s="10" t="s">
        <v>173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f t="shared" si="40"/>
        <v>0</v>
      </c>
      <c r="BX78" s="10">
        <f t="shared" si="32"/>
        <v>0</v>
      </c>
      <c r="BY78" s="10">
        <f t="shared" si="33"/>
        <v>0</v>
      </c>
      <c r="BZ78" s="10">
        <f t="shared" si="35"/>
        <v>0</v>
      </c>
      <c r="CA78" s="10">
        <f t="shared" si="45"/>
        <v>0</v>
      </c>
      <c r="CB78" s="10">
        <f t="shared" si="36"/>
        <v>0</v>
      </c>
      <c r="CC78" s="10">
        <f t="shared" si="37"/>
        <v>0</v>
      </c>
      <c r="CD78" s="10">
        <f t="shared" si="38"/>
        <v>0</v>
      </c>
      <c r="CE78" s="10">
        <f t="shared" si="39"/>
        <v>0</v>
      </c>
      <c r="CF78" s="10">
        <f t="shared" si="46"/>
        <v>0</v>
      </c>
      <c r="CG78" s="7" t="s">
        <v>173</v>
      </c>
      <c r="CI78" s="11"/>
    </row>
    <row r="79" spans="1:87" ht="47.25" x14ac:dyDescent="0.25">
      <c r="A79" s="28" t="s">
        <v>167</v>
      </c>
      <c r="B79" s="26" t="s">
        <v>137</v>
      </c>
      <c r="C79" s="27" t="s">
        <v>247</v>
      </c>
      <c r="D79" s="9" t="s">
        <v>173</v>
      </c>
      <c r="E79" s="9" t="s">
        <v>173</v>
      </c>
      <c r="F79" s="9" t="s">
        <v>173</v>
      </c>
      <c r="G79" s="9" t="s">
        <v>173</v>
      </c>
      <c r="H79" s="9" t="s">
        <v>173</v>
      </c>
      <c r="I79" s="9" t="s">
        <v>173</v>
      </c>
      <c r="J79" s="9" t="s">
        <v>173</v>
      </c>
      <c r="K79" s="9" t="s">
        <v>173</v>
      </c>
      <c r="L79" s="9" t="s">
        <v>173</v>
      </c>
      <c r="M79" s="9" t="s">
        <v>173</v>
      </c>
      <c r="N79" s="9" t="s">
        <v>173</v>
      </c>
      <c r="O79" s="9" t="s">
        <v>173</v>
      </c>
      <c r="P79" s="16" t="s">
        <v>173</v>
      </c>
      <c r="Q79" s="16" t="s">
        <v>173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f t="shared" si="40"/>
        <v>0</v>
      </c>
      <c r="BX79" s="10">
        <f t="shared" si="32"/>
        <v>0</v>
      </c>
      <c r="BY79" s="10">
        <f t="shared" si="33"/>
        <v>0</v>
      </c>
      <c r="BZ79" s="10">
        <f t="shared" si="35"/>
        <v>0</v>
      </c>
      <c r="CA79" s="10">
        <f t="shared" si="45"/>
        <v>0</v>
      </c>
      <c r="CB79" s="10">
        <f t="shared" si="36"/>
        <v>0</v>
      </c>
      <c r="CC79" s="10">
        <f t="shared" si="37"/>
        <v>0</v>
      </c>
      <c r="CD79" s="10">
        <f t="shared" si="38"/>
        <v>0</v>
      </c>
      <c r="CE79" s="10">
        <f t="shared" si="39"/>
        <v>0</v>
      </c>
      <c r="CF79" s="10">
        <f t="shared" si="46"/>
        <v>0</v>
      </c>
      <c r="CG79" s="7" t="s">
        <v>173</v>
      </c>
      <c r="CI79" s="11"/>
    </row>
    <row r="80" spans="1:87" ht="31.5" x14ac:dyDescent="0.25">
      <c r="A80" s="38" t="s">
        <v>168</v>
      </c>
      <c r="B80" s="26" t="s">
        <v>138</v>
      </c>
      <c r="C80" s="27" t="s">
        <v>247</v>
      </c>
      <c r="D80" s="9" t="s">
        <v>173</v>
      </c>
      <c r="E80" s="9" t="s">
        <v>173</v>
      </c>
      <c r="F80" s="9" t="s">
        <v>173</v>
      </c>
      <c r="G80" s="9" t="s">
        <v>173</v>
      </c>
      <c r="H80" s="9" t="s">
        <v>173</v>
      </c>
      <c r="I80" s="9" t="s">
        <v>173</v>
      </c>
      <c r="J80" s="9" t="s">
        <v>173</v>
      </c>
      <c r="K80" s="9" t="s">
        <v>173</v>
      </c>
      <c r="L80" s="9" t="s">
        <v>173</v>
      </c>
      <c r="M80" s="9" t="s">
        <v>173</v>
      </c>
      <c r="N80" s="9" t="s">
        <v>173</v>
      </c>
      <c r="O80" s="9" t="s">
        <v>173</v>
      </c>
      <c r="P80" s="16" t="s">
        <v>173</v>
      </c>
      <c r="Q80" s="16" t="s">
        <v>173</v>
      </c>
      <c r="R80" s="10" t="s">
        <v>173</v>
      </c>
      <c r="S80" s="10" t="s">
        <v>173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0">
        <v>0</v>
      </c>
      <c r="BW80" s="10">
        <f t="shared" si="40"/>
        <v>0</v>
      </c>
      <c r="BX80" s="10">
        <f t="shared" si="32"/>
        <v>0</v>
      </c>
      <c r="BY80" s="10">
        <f t="shared" si="33"/>
        <v>0</v>
      </c>
      <c r="BZ80" s="10">
        <f t="shared" si="35"/>
        <v>0</v>
      </c>
      <c r="CA80" s="10">
        <f t="shared" si="45"/>
        <v>0</v>
      </c>
      <c r="CB80" s="10">
        <f t="shared" si="36"/>
        <v>0</v>
      </c>
      <c r="CC80" s="10">
        <f t="shared" si="37"/>
        <v>0</v>
      </c>
      <c r="CD80" s="10">
        <f t="shared" si="38"/>
        <v>0</v>
      </c>
      <c r="CE80" s="10">
        <f t="shared" si="39"/>
        <v>0</v>
      </c>
      <c r="CF80" s="10">
        <f t="shared" si="46"/>
        <v>0</v>
      </c>
      <c r="CG80" s="7" t="s">
        <v>173</v>
      </c>
      <c r="CI80" s="11"/>
    </row>
    <row r="81" spans="1:91" ht="31.5" x14ac:dyDescent="0.25">
      <c r="A81" s="29" t="s">
        <v>169</v>
      </c>
      <c r="B81" s="26" t="s">
        <v>139</v>
      </c>
      <c r="C81" s="27" t="s">
        <v>247</v>
      </c>
      <c r="D81" s="9" t="s">
        <v>173</v>
      </c>
      <c r="E81" s="9" t="s">
        <v>173</v>
      </c>
      <c r="F81" s="9" t="s">
        <v>173</v>
      </c>
      <c r="G81" s="9" t="s">
        <v>173</v>
      </c>
      <c r="H81" s="9" t="s">
        <v>173</v>
      </c>
      <c r="I81" s="9" t="s">
        <v>173</v>
      </c>
      <c r="J81" s="9" t="s">
        <v>173</v>
      </c>
      <c r="K81" s="9" t="s">
        <v>173</v>
      </c>
      <c r="L81" s="9" t="s">
        <v>173</v>
      </c>
      <c r="M81" s="9" t="s">
        <v>173</v>
      </c>
      <c r="N81" s="9" t="s">
        <v>173</v>
      </c>
      <c r="O81" s="9" t="s">
        <v>173</v>
      </c>
      <c r="P81" s="16" t="s">
        <v>173</v>
      </c>
      <c r="Q81" s="16" t="s">
        <v>173</v>
      </c>
      <c r="R81" s="10" t="s">
        <v>173</v>
      </c>
      <c r="S81" s="10" t="s">
        <v>173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f t="shared" si="40"/>
        <v>0</v>
      </c>
      <c r="BX81" s="10">
        <f t="shared" si="32"/>
        <v>0</v>
      </c>
      <c r="BY81" s="10">
        <f t="shared" si="33"/>
        <v>0</v>
      </c>
      <c r="BZ81" s="10">
        <f t="shared" si="35"/>
        <v>0</v>
      </c>
      <c r="CA81" s="10">
        <f t="shared" si="45"/>
        <v>0</v>
      </c>
      <c r="CB81" s="10">
        <f t="shared" si="36"/>
        <v>0</v>
      </c>
      <c r="CC81" s="10">
        <f t="shared" si="37"/>
        <v>0</v>
      </c>
      <c r="CD81" s="10">
        <f t="shared" si="38"/>
        <v>0</v>
      </c>
      <c r="CE81" s="10">
        <f t="shared" si="39"/>
        <v>0</v>
      </c>
      <c r="CF81" s="10">
        <f t="shared" si="46"/>
        <v>0</v>
      </c>
      <c r="CG81" s="7" t="s">
        <v>173</v>
      </c>
      <c r="CI81" s="11"/>
    </row>
    <row r="82" spans="1:91" ht="31.5" x14ac:dyDescent="0.25">
      <c r="A82" s="28" t="s">
        <v>170</v>
      </c>
      <c r="B82" s="26" t="s">
        <v>140</v>
      </c>
      <c r="C82" s="27" t="s">
        <v>247</v>
      </c>
      <c r="D82" s="9" t="s">
        <v>173</v>
      </c>
      <c r="E82" s="9" t="s">
        <v>173</v>
      </c>
      <c r="F82" s="9" t="s">
        <v>173</v>
      </c>
      <c r="G82" s="9" t="s">
        <v>173</v>
      </c>
      <c r="H82" s="9" t="s">
        <v>173</v>
      </c>
      <c r="I82" s="9" t="s">
        <v>173</v>
      </c>
      <c r="J82" s="9" t="s">
        <v>173</v>
      </c>
      <c r="K82" s="9" t="s">
        <v>173</v>
      </c>
      <c r="L82" s="9" t="s">
        <v>173</v>
      </c>
      <c r="M82" s="9" t="s">
        <v>173</v>
      </c>
      <c r="N82" s="9" t="s">
        <v>173</v>
      </c>
      <c r="O82" s="9" t="s">
        <v>173</v>
      </c>
      <c r="P82" s="16" t="s">
        <v>173</v>
      </c>
      <c r="Q82" s="16" t="s">
        <v>173</v>
      </c>
      <c r="R82" s="10">
        <f t="shared" ref="R82:S82" si="55">R83+R84</f>
        <v>7.5250000000000004</v>
      </c>
      <c r="S82" s="10">
        <f t="shared" si="55"/>
        <v>11.741000000000001</v>
      </c>
      <c r="T82" s="10">
        <f>T83+T84</f>
        <v>0</v>
      </c>
      <c r="U82" s="10">
        <f>U83+U84</f>
        <v>4.8940000000000001</v>
      </c>
      <c r="V82" s="10">
        <f t="shared" ref="V82:W82" si="56">V83+V84</f>
        <v>0</v>
      </c>
      <c r="W82" s="10">
        <f t="shared" si="56"/>
        <v>0</v>
      </c>
      <c r="X82" s="10">
        <v>4.8940000000000001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f>AI83+AI84</f>
        <v>0</v>
      </c>
      <c r="AJ82" s="10">
        <f t="shared" ref="AJ82:BV82" si="57">AJ83+AJ84</f>
        <v>0</v>
      </c>
      <c r="AK82" s="10">
        <f t="shared" si="57"/>
        <v>0</v>
      </c>
      <c r="AL82" s="10">
        <f>AL83+AL84</f>
        <v>0</v>
      </c>
      <c r="AM82" s="10">
        <f t="shared" si="57"/>
        <v>0</v>
      </c>
      <c r="AN82" s="10">
        <f>AN83+AN84</f>
        <v>2.5670280000000001</v>
      </c>
      <c r="AO82" s="10">
        <f t="shared" si="57"/>
        <v>0</v>
      </c>
      <c r="AP82" s="10">
        <f t="shared" si="57"/>
        <v>0</v>
      </c>
      <c r="AQ82" s="10">
        <f>AQ83+AQ84</f>
        <v>2.5670280000000001</v>
      </c>
      <c r="AR82" s="10">
        <f t="shared" si="57"/>
        <v>0</v>
      </c>
      <c r="AS82" s="10">
        <f t="shared" si="57"/>
        <v>2.3265340799999996</v>
      </c>
      <c r="AT82" s="10">
        <f t="shared" si="57"/>
        <v>0</v>
      </c>
      <c r="AU82" s="10">
        <f t="shared" si="57"/>
        <v>0</v>
      </c>
      <c r="AV82" s="10">
        <f>AV83+AV84</f>
        <v>2.3265340799999996</v>
      </c>
      <c r="AW82" s="10">
        <f t="shared" si="57"/>
        <v>0</v>
      </c>
      <c r="AX82" s="10">
        <f t="shared" si="57"/>
        <v>0</v>
      </c>
      <c r="AY82" s="10">
        <f t="shared" si="57"/>
        <v>0</v>
      </c>
      <c r="AZ82" s="10">
        <f t="shared" si="57"/>
        <v>0</v>
      </c>
      <c r="BA82" s="10">
        <f t="shared" si="57"/>
        <v>0</v>
      </c>
      <c r="BB82" s="10">
        <f t="shared" si="57"/>
        <v>0</v>
      </c>
      <c r="BC82" s="10">
        <f t="shared" si="57"/>
        <v>0</v>
      </c>
      <c r="BD82" s="10">
        <f t="shared" si="57"/>
        <v>0</v>
      </c>
      <c r="BE82" s="10">
        <f t="shared" si="57"/>
        <v>0</v>
      </c>
      <c r="BF82" s="10">
        <f t="shared" si="57"/>
        <v>0</v>
      </c>
      <c r="BG82" s="10">
        <f t="shared" si="57"/>
        <v>0</v>
      </c>
      <c r="BH82" s="10">
        <f t="shared" si="57"/>
        <v>0</v>
      </c>
      <c r="BI82" s="10">
        <f t="shared" si="57"/>
        <v>0</v>
      </c>
      <c r="BJ82" s="10">
        <f t="shared" si="57"/>
        <v>0</v>
      </c>
      <c r="BK82" s="10">
        <f t="shared" si="57"/>
        <v>0</v>
      </c>
      <c r="BL82" s="10">
        <f t="shared" si="57"/>
        <v>0</v>
      </c>
      <c r="BM82" s="10">
        <f t="shared" si="57"/>
        <v>0</v>
      </c>
      <c r="BN82" s="10">
        <f t="shared" si="57"/>
        <v>0</v>
      </c>
      <c r="BO82" s="10">
        <f t="shared" si="57"/>
        <v>0</v>
      </c>
      <c r="BP82" s="10">
        <f t="shared" si="57"/>
        <v>0</v>
      </c>
      <c r="BQ82" s="10">
        <f t="shared" si="57"/>
        <v>0</v>
      </c>
      <c r="BR82" s="10">
        <f t="shared" si="57"/>
        <v>0</v>
      </c>
      <c r="BS82" s="10">
        <f t="shared" si="57"/>
        <v>0</v>
      </c>
      <c r="BT82" s="10">
        <f t="shared" si="57"/>
        <v>0</v>
      </c>
      <c r="BU82" s="10">
        <f t="shared" si="57"/>
        <v>0</v>
      </c>
      <c r="BV82" s="10">
        <f t="shared" si="57"/>
        <v>0</v>
      </c>
      <c r="BW82" s="10">
        <f t="shared" si="40"/>
        <v>2.3265340799999996</v>
      </c>
      <c r="BX82" s="10">
        <f t="shared" si="32"/>
        <v>0</v>
      </c>
      <c r="BY82" s="10">
        <f t="shared" si="33"/>
        <v>0</v>
      </c>
      <c r="BZ82" s="10">
        <f t="shared" si="35"/>
        <v>2.3265340799999996</v>
      </c>
      <c r="CA82" s="10">
        <f t="shared" si="45"/>
        <v>0</v>
      </c>
      <c r="CB82" s="10">
        <f t="shared" si="36"/>
        <v>2.5670280000000001</v>
      </c>
      <c r="CC82" s="10">
        <f t="shared" si="37"/>
        <v>0</v>
      </c>
      <c r="CD82" s="10">
        <f t="shared" si="38"/>
        <v>0</v>
      </c>
      <c r="CE82" s="10">
        <f t="shared" si="39"/>
        <v>2.5670280000000001</v>
      </c>
      <c r="CF82" s="10">
        <f t="shared" si="46"/>
        <v>0</v>
      </c>
      <c r="CG82" s="7" t="s">
        <v>173</v>
      </c>
      <c r="CI82" s="11"/>
      <c r="CJ82" s="11"/>
      <c r="CK82" s="11"/>
      <c r="CL82" s="11"/>
      <c r="CM82" s="11"/>
    </row>
    <row r="83" spans="1:91" ht="63" x14ac:dyDescent="0.25">
      <c r="A83" s="28" t="s">
        <v>206</v>
      </c>
      <c r="B83" s="25" t="s">
        <v>208</v>
      </c>
      <c r="C83" s="32" t="s">
        <v>221</v>
      </c>
      <c r="D83" s="9" t="s">
        <v>226</v>
      </c>
      <c r="E83" s="9">
        <v>2025</v>
      </c>
      <c r="F83" s="9">
        <v>2025</v>
      </c>
      <c r="G83" s="9" t="s">
        <v>173</v>
      </c>
      <c r="H83" s="9" t="s">
        <v>173</v>
      </c>
      <c r="I83" s="9" t="s">
        <v>173</v>
      </c>
      <c r="J83" s="9" t="s">
        <v>173</v>
      </c>
      <c r="K83" s="9" t="s">
        <v>173</v>
      </c>
      <c r="L83" s="9" t="s">
        <v>173</v>
      </c>
      <c r="M83" s="9" t="s">
        <v>173</v>
      </c>
      <c r="N83" s="9" t="s">
        <v>173</v>
      </c>
      <c r="O83" s="9" t="s">
        <v>173</v>
      </c>
      <c r="P83" s="16" t="s">
        <v>173</v>
      </c>
      <c r="Q83" s="16" t="s">
        <v>173</v>
      </c>
      <c r="R83" s="10">
        <v>5.6550000000000002</v>
      </c>
      <c r="S83" s="10">
        <v>8.7100000000000009</v>
      </c>
      <c r="T83" s="10">
        <v>0</v>
      </c>
      <c r="U83" s="10">
        <v>2.5670000000000002</v>
      </c>
      <c r="V83" s="10">
        <v>0</v>
      </c>
      <c r="W83" s="10">
        <v>0</v>
      </c>
      <c r="X83" s="10">
        <v>2.5670000000000002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f t="shared" ref="AI83:AM83" si="58">AI84+AI85</f>
        <v>0</v>
      </c>
      <c r="AJ83" s="10">
        <f t="shared" si="58"/>
        <v>0</v>
      </c>
      <c r="AK83" s="10">
        <f t="shared" si="58"/>
        <v>0</v>
      </c>
      <c r="AL83" s="10">
        <f t="shared" si="58"/>
        <v>0</v>
      </c>
      <c r="AM83" s="10">
        <f t="shared" si="58"/>
        <v>0</v>
      </c>
      <c r="AN83" s="10">
        <v>2.5670280000000001</v>
      </c>
      <c r="AO83" s="10">
        <f t="shared" ref="AO83:AP83" si="59">AO84+AO85</f>
        <v>0</v>
      </c>
      <c r="AP83" s="10">
        <f t="shared" si="59"/>
        <v>0</v>
      </c>
      <c r="AQ83" s="10">
        <v>2.5670280000000001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f t="shared" si="40"/>
        <v>0</v>
      </c>
      <c r="BX83" s="10">
        <f t="shared" si="32"/>
        <v>0</v>
      </c>
      <c r="BY83" s="10">
        <f t="shared" si="33"/>
        <v>0</v>
      </c>
      <c r="BZ83" s="10">
        <f>BP83+BF83+AV83+AL83</f>
        <v>0</v>
      </c>
      <c r="CA83" s="10">
        <f t="shared" si="45"/>
        <v>0</v>
      </c>
      <c r="CB83" s="10">
        <f>CF83+CE83+CC83+CD83</f>
        <v>2.5670280000000001</v>
      </c>
      <c r="CC83" s="10">
        <f t="shared" si="37"/>
        <v>0</v>
      </c>
      <c r="CD83" s="10">
        <f t="shared" si="38"/>
        <v>0</v>
      </c>
      <c r="CE83" s="10">
        <f t="shared" si="39"/>
        <v>2.5670280000000001</v>
      </c>
      <c r="CF83" s="10">
        <f t="shared" si="46"/>
        <v>0</v>
      </c>
      <c r="CG83" s="7" t="s">
        <v>231</v>
      </c>
      <c r="CI83" s="11"/>
      <c r="CJ83" s="11"/>
      <c r="CK83" s="11"/>
      <c r="CL83" s="11"/>
      <c r="CM83" s="11"/>
    </row>
    <row r="84" spans="1:91" ht="47.25" x14ac:dyDescent="0.25">
      <c r="A84" s="28" t="s">
        <v>207</v>
      </c>
      <c r="B84" s="26" t="s">
        <v>240</v>
      </c>
      <c r="C84" s="32" t="s">
        <v>222</v>
      </c>
      <c r="D84" s="9" t="s">
        <v>226</v>
      </c>
      <c r="E84" s="9">
        <v>2026</v>
      </c>
      <c r="F84" s="9">
        <v>2026</v>
      </c>
      <c r="G84" s="9" t="s">
        <v>173</v>
      </c>
      <c r="H84" s="9" t="s">
        <v>173</v>
      </c>
      <c r="I84" s="9" t="s">
        <v>173</v>
      </c>
      <c r="J84" s="9" t="s">
        <v>173</v>
      </c>
      <c r="K84" s="9" t="s">
        <v>173</v>
      </c>
      <c r="L84" s="9" t="s">
        <v>173</v>
      </c>
      <c r="M84" s="9" t="s">
        <v>173</v>
      </c>
      <c r="N84" s="9" t="s">
        <v>173</v>
      </c>
      <c r="O84" s="9" t="s">
        <v>173</v>
      </c>
      <c r="P84" s="16" t="s">
        <v>173</v>
      </c>
      <c r="Q84" s="16" t="s">
        <v>173</v>
      </c>
      <c r="R84" s="10">
        <v>1.87</v>
      </c>
      <c r="S84" s="10">
        <v>3.0310000000000001</v>
      </c>
      <c r="T84" s="10">
        <v>0</v>
      </c>
      <c r="U84" s="10">
        <v>2.327</v>
      </c>
      <c r="V84" s="10">
        <v>0</v>
      </c>
      <c r="W84" s="10">
        <v>0</v>
      </c>
      <c r="X84" s="10">
        <v>2.327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f t="shared" ref="AI84:AM84" si="60">AI85+AI86</f>
        <v>0</v>
      </c>
      <c r="AJ84" s="10">
        <f t="shared" si="60"/>
        <v>0</v>
      </c>
      <c r="AK84" s="10">
        <f t="shared" si="60"/>
        <v>0</v>
      </c>
      <c r="AL84" s="10">
        <f t="shared" si="60"/>
        <v>0</v>
      </c>
      <c r="AM84" s="10">
        <f t="shared" si="60"/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f>AV84</f>
        <v>2.3265340799999996</v>
      </c>
      <c r="AT84" s="10">
        <v>0</v>
      </c>
      <c r="AU84" s="10">
        <v>0</v>
      </c>
      <c r="AV84" s="15">
        <f>1.86421*1.04*1.2</f>
        <v>2.3265340799999996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10">
        <v>0</v>
      </c>
      <c r="BU84" s="10">
        <v>0</v>
      </c>
      <c r="BV84" s="10">
        <v>0</v>
      </c>
      <c r="BW84" s="10">
        <f t="shared" ref="BW84:BW89" si="61">CA84+BZ84+BY84+BX84</f>
        <v>2.3265340799999996</v>
      </c>
      <c r="BX84" s="10">
        <f t="shared" si="32"/>
        <v>0</v>
      </c>
      <c r="BY84" s="10">
        <f t="shared" si="33"/>
        <v>0</v>
      </c>
      <c r="BZ84" s="10">
        <f>BP84+BF84+AV84+AL84</f>
        <v>2.3265340799999996</v>
      </c>
      <c r="CA84" s="10">
        <f t="shared" si="45"/>
        <v>0</v>
      </c>
      <c r="CB84" s="10">
        <f>BR84+BH84+AX84+AN84+AD84</f>
        <v>0</v>
      </c>
      <c r="CC84" s="10">
        <f t="shared" si="37"/>
        <v>0</v>
      </c>
      <c r="CD84" s="10">
        <f t="shared" si="38"/>
        <v>0</v>
      </c>
      <c r="CE84" s="10">
        <f t="shared" si="39"/>
        <v>0</v>
      </c>
      <c r="CF84" s="10">
        <f t="shared" si="46"/>
        <v>0</v>
      </c>
      <c r="CG84" s="7" t="s">
        <v>231</v>
      </c>
      <c r="CI84" s="11"/>
      <c r="CJ84" s="11"/>
      <c r="CK84" s="11"/>
      <c r="CL84" s="11"/>
      <c r="CM84" s="11"/>
    </row>
    <row r="85" spans="1:91" ht="31.5" x14ac:dyDescent="0.25">
      <c r="A85" s="28" t="s">
        <v>171</v>
      </c>
      <c r="B85" s="26" t="s">
        <v>141</v>
      </c>
      <c r="C85" s="27" t="s">
        <v>247</v>
      </c>
      <c r="D85" s="32" t="s">
        <v>173</v>
      </c>
      <c r="E85" s="32" t="s">
        <v>173</v>
      </c>
      <c r="F85" s="32" t="s">
        <v>173</v>
      </c>
      <c r="G85" s="32" t="s">
        <v>173</v>
      </c>
      <c r="H85" s="9" t="s">
        <v>173</v>
      </c>
      <c r="I85" s="9" t="s">
        <v>173</v>
      </c>
      <c r="J85" s="9" t="s">
        <v>173</v>
      </c>
      <c r="K85" s="9" t="s">
        <v>173</v>
      </c>
      <c r="L85" s="9" t="s">
        <v>173</v>
      </c>
      <c r="M85" s="9" t="s">
        <v>173</v>
      </c>
      <c r="N85" s="9" t="s">
        <v>173</v>
      </c>
      <c r="O85" s="9" t="s">
        <v>173</v>
      </c>
      <c r="P85" s="16" t="s">
        <v>173</v>
      </c>
      <c r="Q85" s="16" t="s">
        <v>173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f t="shared" ref="AI85:AM85" si="62">AI86+AI87</f>
        <v>0</v>
      </c>
      <c r="AJ85" s="10">
        <f t="shared" si="62"/>
        <v>0</v>
      </c>
      <c r="AK85" s="10">
        <f t="shared" si="62"/>
        <v>0</v>
      </c>
      <c r="AL85" s="10">
        <f t="shared" si="62"/>
        <v>0</v>
      </c>
      <c r="AM85" s="10">
        <f t="shared" si="62"/>
        <v>0</v>
      </c>
      <c r="AN85" s="10">
        <v>0</v>
      </c>
      <c r="AO85" s="10">
        <f t="shared" ref="AO85:AP85" si="63">AO86+AO87</f>
        <v>0</v>
      </c>
      <c r="AP85" s="10">
        <f t="shared" si="63"/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f t="shared" si="61"/>
        <v>0</v>
      </c>
      <c r="BX85" s="10">
        <f t="shared" si="32"/>
        <v>0</v>
      </c>
      <c r="BY85" s="10">
        <f t="shared" si="33"/>
        <v>0</v>
      </c>
      <c r="BZ85" s="10">
        <f t="shared" ref="BZ85:BZ86" si="64">BP85+BF85+AV85+AL85</f>
        <v>0</v>
      </c>
      <c r="CA85" s="10">
        <f t="shared" si="45"/>
        <v>0</v>
      </c>
      <c r="CB85" s="10">
        <f>BR85+BH85+AX85+AN85+AD85</f>
        <v>0</v>
      </c>
      <c r="CC85" s="10">
        <f t="shared" si="37"/>
        <v>0</v>
      </c>
      <c r="CD85" s="10">
        <f t="shared" si="38"/>
        <v>0</v>
      </c>
      <c r="CE85" s="10">
        <f t="shared" si="39"/>
        <v>0</v>
      </c>
      <c r="CF85" s="10">
        <f t="shared" si="46"/>
        <v>0</v>
      </c>
      <c r="CG85" s="7" t="s">
        <v>173</v>
      </c>
      <c r="CI85" s="11"/>
      <c r="CJ85" s="11"/>
      <c r="CK85" s="11"/>
      <c r="CL85" s="11"/>
      <c r="CM85" s="11"/>
    </row>
    <row r="86" spans="1:91" x14ac:dyDescent="0.25">
      <c r="A86" s="28" t="s">
        <v>172</v>
      </c>
      <c r="B86" s="26" t="s">
        <v>142</v>
      </c>
      <c r="C86" s="27" t="s">
        <v>247</v>
      </c>
      <c r="D86" s="32" t="s">
        <v>173</v>
      </c>
      <c r="E86" s="32" t="s">
        <v>173</v>
      </c>
      <c r="F86" s="32" t="s">
        <v>173</v>
      </c>
      <c r="G86" s="32" t="s">
        <v>173</v>
      </c>
      <c r="H86" s="9" t="s">
        <v>173</v>
      </c>
      <c r="I86" s="9" t="s">
        <v>173</v>
      </c>
      <c r="J86" s="9" t="s">
        <v>173</v>
      </c>
      <c r="K86" s="9" t="s">
        <v>173</v>
      </c>
      <c r="L86" s="9" t="s">
        <v>173</v>
      </c>
      <c r="M86" s="9" t="s">
        <v>173</v>
      </c>
      <c r="N86" s="9" t="s">
        <v>173</v>
      </c>
      <c r="O86" s="9" t="s">
        <v>173</v>
      </c>
      <c r="P86" s="16" t="s">
        <v>173</v>
      </c>
      <c r="Q86" s="16" t="s">
        <v>173</v>
      </c>
      <c r="R86" s="10">
        <f t="shared" ref="R86:S86" si="65">SUM(R87:R89)</f>
        <v>0</v>
      </c>
      <c r="S86" s="10">
        <f t="shared" si="65"/>
        <v>0</v>
      </c>
      <c r="T86" s="10">
        <f>SUM(T87:T89)</f>
        <v>0</v>
      </c>
      <c r="U86" s="10">
        <f>SUM(U87:U89)</f>
        <v>31.473999999999997</v>
      </c>
      <c r="V86" s="10">
        <f t="shared" ref="V86:W86" si="66">SUM(V87:V89)</f>
        <v>0</v>
      </c>
      <c r="W86" s="10">
        <f t="shared" si="66"/>
        <v>0</v>
      </c>
      <c r="X86" s="10">
        <v>31.473999999999997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f t="shared" ref="AI86:AM86" si="67">AI87+AI88</f>
        <v>0</v>
      </c>
      <c r="AJ86" s="10">
        <f t="shared" si="67"/>
        <v>0</v>
      </c>
      <c r="AK86" s="10">
        <f t="shared" si="67"/>
        <v>0</v>
      </c>
      <c r="AL86" s="10">
        <f t="shared" si="67"/>
        <v>0</v>
      </c>
      <c r="AM86" s="10">
        <f t="shared" si="67"/>
        <v>0</v>
      </c>
      <c r="AN86" s="10">
        <f>AO86+AP86+AQ86+AR86</f>
        <v>0.51841970039999996</v>
      </c>
      <c r="AO86" s="10">
        <f t="shared" ref="AO86:AP86" si="68">AO87+AO88</f>
        <v>0</v>
      </c>
      <c r="AP86" s="10">
        <f t="shared" si="68"/>
        <v>0</v>
      </c>
      <c r="AQ86" s="10">
        <f>AQ87+AQ88+AQ89</f>
        <v>0</v>
      </c>
      <c r="AR86" s="10">
        <f>AR87+AR88+AR89</f>
        <v>0.51841970039999996</v>
      </c>
      <c r="AS86" s="10">
        <f>AS87+AS88+AS89</f>
        <v>3.8811004000000002</v>
      </c>
      <c r="AT86" s="10">
        <v>0</v>
      </c>
      <c r="AU86" s="10">
        <v>0</v>
      </c>
      <c r="AV86" s="10">
        <f>AV87+AV88+AV89</f>
        <v>3.8811004000000002</v>
      </c>
      <c r="AW86" s="10">
        <f>AW87+AW88+AW89</f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f>BC87+BC88+BC89</f>
        <v>6.8371200000000005</v>
      </c>
      <c r="BD86" s="10">
        <v>0</v>
      </c>
      <c r="BE86" s="10">
        <v>0</v>
      </c>
      <c r="BF86" s="10">
        <f>BF87+BF88+BF89</f>
        <v>6.8371200000000005</v>
      </c>
      <c r="BG86" s="10">
        <f>BG87+BG88+BG89</f>
        <v>0</v>
      </c>
      <c r="BH86" s="10">
        <v>0</v>
      </c>
      <c r="BI86" s="10">
        <v>0</v>
      </c>
      <c r="BJ86" s="10">
        <v>0</v>
      </c>
      <c r="BK86" s="10">
        <v>0</v>
      </c>
      <c r="BL86" s="10">
        <v>0</v>
      </c>
      <c r="BM86" s="10">
        <f>BM87+BM88+BM89</f>
        <v>6.0837493299999998</v>
      </c>
      <c r="BN86" s="10">
        <v>0</v>
      </c>
      <c r="BO86" s="10">
        <v>0</v>
      </c>
      <c r="BP86" s="10">
        <f>BP87+BP88+BP89</f>
        <v>6.0837493299999998</v>
      </c>
      <c r="BQ86" s="10">
        <f>BQ87+BQ88+BQ89</f>
        <v>0</v>
      </c>
      <c r="BR86" s="10">
        <v>0</v>
      </c>
      <c r="BS86" s="10">
        <v>0</v>
      </c>
      <c r="BT86" s="10">
        <v>0</v>
      </c>
      <c r="BU86" s="10">
        <v>0</v>
      </c>
      <c r="BV86" s="10">
        <v>0</v>
      </c>
      <c r="BW86" s="10">
        <f t="shared" si="61"/>
        <v>16.80196973</v>
      </c>
      <c r="BX86" s="10">
        <f t="shared" si="32"/>
        <v>0</v>
      </c>
      <c r="BY86" s="10">
        <f t="shared" si="33"/>
        <v>0</v>
      </c>
      <c r="BZ86" s="10">
        <f t="shared" si="64"/>
        <v>16.80196973</v>
      </c>
      <c r="CA86" s="10">
        <f t="shared" si="45"/>
        <v>0</v>
      </c>
      <c r="CB86" s="10">
        <f>BR86+BH86+AX86+AN86+AD86</f>
        <v>0.51841970039999996</v>
      </c>
      <c r="CC86" s="10">
        <f t="shared" si="37"/>
        <v>0</v>
      </c>
      <c r="CD86" s="10">
        <f t="shared" si="38"/>
        <v>0</v>
      </c>
      <c r="CE86" s="10">
        <f t="shared" si="39"/>
        <v>0</v>
      </c>
      <c r="CF86" s="10">
        <f t="shared" si="46"/>
        <v>0.51841970039999996</v>
      </c>
      <c r="CG86" s="7" t="s">
        <v>173</v>
      </c>
      <c r="CI86" s="11"/>
      <c r="CJ86" s="11"/>
      <c r="CK86" s="11"/>
      <c r="CL86" s="11"/>
      <c r="CM86" s="11"/>
    </row>
    <row r="87" spans="1:91" ht="47.25" x14ac:dyDescent="0.25">
      <c r="A87" s="28" t="s">
        <v>212</v>
      </c>
      <c r="B87" s="26" t="s">
        <v>209</v>
      </c>
      <c r="C87" s="32" t="s">
        <v>223</v>
      </c>
      <c r="D87" s="9" t="s">
        <v>227</v>
      </c>
      <c r="E87" s="9">
        <v>2025</v>
      </c>
      <c r="F87" s="9">
        <v>2028</v>
      </c>
      <c r="G87" s="9" t="s">
        <v>173</v>
      </c>
      <c r="H87" s="9" t="s">
        <v>173</v>
      </c>
      <c r="I87" s="9" t="s">
        <v>173</v>
      </c>
      <c r="J87" s="9" t="s">
        <v>173</v>
      </c>
      <c r="K87" s="9" t="s">
        <v>173</v>
      </c>
      <c r="L87" s="9" t="s">
        <v>173</v>
      </c>
      <c r="M87" s="9" t="s">
        <v>173</v>
      </c>
      <c r="N87" s="9" t="s">
        <v>173</v>
      </c>
      <c r="O87" s="9" t="s">
        <v>173</v>
      </c>
      <c r="P87" s="16" t="s">
        <v>173</v>
      </c>
      <c r="Q87" s="16" t="s">
        <v>173</v>
      </c>
      <c r="R87" s="10" t="s">
        <v>173</v>
      </c>
      <c r="S87" s="10" t="s">
        <v>173</v>
      </c>
      <c r="T87" s="10">
        <v>0</v>
      </c>
      <c r="U87" s="10">
        <v>4.3079999999999998</v>
      </c>
      <c r="V87" s="10">
        <v>0</v>
      </c>
      <c r="W87" s="10">
        <v>0</v>
      </c>
      <c r="X87" s="10">
        <v>4.3079999999999998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f t="shared" ref="AI87:AM87" si="69">AI88+AI89</f>
        <v>0</v>
      </c>
      <c r="AJ87" s="10">
        <f t="shared" si="69"/>
        <v>0</v>
      </c>
      <c r="AK87" s="10">
        <f t="shared" si="69"/>
        <v>0</v>
      </c>
      <c r="AL87" s="10">
        <f t="shared" si="69"/>
        <v>0</v>
      </c>
      <c r="AM87" s="10">
        <f t="shared" si="69"/>
        <v>0</v>
      </c>
      <c r="AN87" s="10">
        <f>AO87+AP87+AQ87+AR87</f>
        <v>0.39015890040000001</v>
      </c>
      <c r="AO87" s="10">
        <f t="shared" ref="AO87:AP87" si="70">AO88+AO89</f>
        <v>0</v>
      </c>
      <c r="AP87" s="10">
        <f t="shared" si="70"/>
        <v>0</v>
      </c>
      <c r="AQ87" s="10">
        <f t="shared" ref="AQ87" si="71">AQ88+AQ89</f>
        <v>0</v>
      </c>
      <c r="AR87" s="10">
        <v>0.39015890040000001</v>
      </c>
      <c r="AS87" s="10">
        <f>AT87+AU87+AV87+AW87</f>
        <v>1.3431455999999999</v>
      </c>
      <c r="AT87" s="10">
        <v>0</v>
      </c>
      <c r="AU87" s="10">
        <v>0</v>
      </c>
      <c r="AV87" s="10">
        <v>1.3431455999999999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f>BD87+BE87+BF87+BG87</f>
        <v>1.3431455999999999</v>
      </c>
      <c r="BD87" s="10">
        <v>0</v>
      </c>
      <c r="BE87" s="10">
        <v>0</v>
      </c>
      <c r="BF87" s="10">
        <v>1.3431455999999999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f>BN87+BO87+BP87+BQ87</f>
        <v>1.23107893</v>
      </c>
      <c r="BN87" s="10">
        <v>0</v>
      </c>
      <c r="BO87" s="10">
        <v>0</v>
      </c>
      <c r="BP87" s="10">
        <v>1.23107893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f t="shared" si="61"/>
        <v>3.9173701300000001</v>
      </c>
      <c r="BX87" s="10">
        <f t="shared" si="32"/>
        <v>0</v>
      </c>
      <c r="BY87" s="10">
        <f t="shared" si="33"/>
        <v>0</v>
      </c>
      <c r="BZ87" s="10">
        <f>BP87+BF87+AV87+AL87</f>
        <v>3.9173701300000001</v>
      </c>
      <c r="CA87" s="10">
        <f t="shared" si="45"/>
        <v>0</v>
      </c>
      <c r="CB87" s="10">
        <f>CF87+CE87+CD87+CC87</f>
        <v>0.39015890040000001</v>
      </c>
      <c r="CC87" s="10">
        <f t="shared" si="37"/>
        <v>0</v>
      </c>
      <c r="CD87" s="10">
        <f t="shared" si="38"/>
        <v>0</v>
      </c>
      <c r="CE87" s="10">
        <f t="shared" si="39"/>
        <v>0</v>
      </c>
      <c r="CF87" s="10">
        <f t="shared" si="46"/>
        <v>0.39015890040000001</v>
      </c>
      <c r="CG87" s="7" t="s">
        <v>232</v>
      </c>
      <c r="CI87" s="11"/>
      <c r="CJ87" s="11"/>
      <c r="CK87" s="11"/>
      <c r="CL87" s="11"/>
      <c r="CM87" s="11"/>
    </row>
    <row r="88" spans="1:91" ht="47.25" x14ac:dyDescent="0.25">
      <c r="A88" s="28" t="s">
        <v>213</v>
      </c>
      <c r="B88" s="26" t="s">
        <v>210</v>
      </c>
      <c r="C88" s="32" t="s">
        <v>224</v>
      </c>
      <c r="D88" s="9" t="s">
        <v>227</v>
      </c>
      <c r="E88" s="9">
        <v>2025</v>
      </c>
      <c r="F88" s="9">
        <v>2027</v>
      </c>
      <c r="G88" s="9" t="s">
        <v>173</v>
      </c>
      <c r="H88" s="9" t="s">
        <v>173</v>
      </c>
      <c r="I88" s="9" t="s">
        <v>173</v>
      </c>
      <c r="J88" s="9" t="s">
        <v>173</v>
      </c>
      <c r="K88" s="9" t="s">
        <v>173</v>
      </c>
      <c r="L88" s="9" t="s">
        <v>173</v>
      </c>
      <c r="M88" s="9" t="s">
        <v>173</v>
      </c>
      <c r="N88" s="9" t="s">
        <v>173</v>
      </c>
      <c r="O88" s="9" t="s">
        <v>173</v>
      </c>
      <c r="P88" s="16" t="s">
        <v>173</v>
      </c>
      <c r="Q88" s="16" t="s">
        <v>173</v>
      </c>
      <c r="R88" s="10" t="s">
        <v>173</v>
      </c>
      <c r="S88" s="10" t="s">
        <v>173</v>
      </c>
      <c r="T88" s="10">
        <v>0</v>
      </c>
      <c r="U88" s="10">
        <v>1.5389999999999999</v>
      </c>
      <c r="V88" s="10">
        <v>0</v>
      </c>
      <c r="W88" s="10">
        <v>0</v>
      </c>
      <c r="X88" s="10">
        <v>1.5389999999999999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f t="shared" ref="AI88:AM88" si="72">AI89+AI90</f>
        <v>0</v>
      </c>
      <c r="AJ88" s="10">
        <f t="shared" si="72"/>
        <v>0</v>
      </c>
      <c r="AK88" s="10">
        <f t="shared" si="72"/>
        <v>0</v>
      </c>
      <c r="AL88" s="10">
        <f t="shared" si="72"/>
        <v>0</v>
      </c>
      <c r="AM88" s="10">
        <f t="shared" si="72"/>
        <v>0</v>
      </c>
      <c r="AN88" s="10">
        <f>AO88+AP88+AQ88+AR88</f>
        <v>0.12826080000000001</v>
      </c>
      <c r="AO88" s="10">
        <f t="shared" ref="AO88:AP88" si="73">AO89+AO90</f>
        <v>0</v>
      </c>
      <c r="AP88" s="10">
        <f t="shared" si="73"/>
        <v>0</v>
      </c>
      <c r="AQ88" s="10">
        <f t="shared" ref="AQ88" si="74">AQ89+AQ90</f>
        <v>0</v>
      </c>
      <c r="AR88" s="10">
        <v>0.12826080000000001</v>
      </c>
      <c r="AS88" s="10">
        <f t="shared" ref="AS88:AS89" si="75">AT88+AU88+AV88+AW88</f>
        <v>0.76956480000000005</v>
      </c>
      <c r="AT88" s="10">
        <v>0</v>
      </c>
      <c r="AU88" s="10">
        <v>0</v>
      </c>
      <c r="AV88" s="10">
        <v>0.76956480000000005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f t="shared" ref="BC88:BC89" si="76">BD88+BE88+BF88+BG88</f>
        <v>0.64130399999999999</v>
      </c>
      <c r="BD88" s="10">
        <v>0</v>
      </c>
      <c r="BE88" s="10">
        <v>0</v>
      </c>
      <c r="BF88" s="10">
        <v>0.64130399999999999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f t="shared" ref="BM88:BM89" si="77">BN88+BO88+BP88+BQ88</f>
        <v>0</v>
      </c>
      <c r="BN88" s="10">
        <v>0</v>
      </c>
      <c r="BO88" s="10">
        <v>0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f>CA88+BZ88+BY88+BX88</f>
        <v>1.4108688</v>
      </c>
      <c r="BX88" s="10">
        <f t="shared" si="32"/>
        <v>0</v>
      </c>
      <c r="BY88" s="10">
        <f t="shared" si="33"/>
        <v>0</v>
      </c>
      <c r="BZ88" s="10">
        <f>BP88+BF88+AV88+AL88</f>
        <v>1.4108688</v>
      </c>
      <c r="CA88" s="10">
        <f t="shared" si="45"/>
        <v>0</v>
      </c>
      <c r="CB88" s="10">
        <f>BR88+BH88+AX88+AN88+AD88</f>
        <v>0.12826080000000001</v>
      </c>
      <c r="CC88" s="10">
        <f t="shared" si="37"/>
        <v>0</v>
      </c>
      <c r="CD88" s="10">
        <f t="shared" si="38"/>
        <v>0</v>
      </c>
      <c r="CE88" s="10">
        <f t="shared" si="39"/>
        <v>0</v>
      </c>
      <c r="CF88" s="10">
        <f t="shared" si="46"/>
        <v>0.12826080000000001</v>
      </c>
      <c r="CG88" s="7" t="s">
        <v>233</v>
      </c>
      <c r="CI88" s="11"/>
      <c r="CJ88" s="11"/>
      <c r="CK88" s="11"/>
      <c r="CL88" s="11"/>
      <c r="CM88" s="11"/>
    </row>
    <row r="89" spans="1:91" ht="31.5" x14ac:dyDescent="0.25">
      <c r="A89" s="28" t="s">
        <v>214</v>
      </c>
      <c r="B89" s="26" t="s">
        <v>211</v>
      </c>
      <c r="C89" s="32" t="s">
        <v>225</v>
      </c>
      <c r="D89" s="9" t="s">
        <v>227</v>
      </c>
      <c r="E89" s="9">
        <v>2025</v>
      </c>
      <c r="F89" s="9">
        <v>2030</v>
      </c>
      <c r="G89" s="9" t="s">
        <v>173</v>
      </c>
      <c r="H89" s="9" t="s">
        <v>173</v>
      </c>
      <c r="I89" s="9" t="s">
        <v>173</v>
      </c>
      <c r="J89" s="9" t="s">
        <v>173</v>
      </c>
      <c r="K89" s="9" t="s">
        <v>173</v>
      </c>
      <c r="L89" s="9" t="s">
        <v>173</v>
      </c>
      <c r="M89" s="9" t="s">
        <v>173</v>
      </c>
      <c r="N89" s="9" t="s">
        <v>173</v>
      </c>
      <c r="O89" s="9" t="s">
        <v>173</v>
      </c>
      <c r="P89" s="16" t="s">
        <v>173</v>
      </c>
      <c r="Q89" s="16" t="s">
        <v>173</v>
      </c>
      <c r="R89" s="10" t="s">
        <v>173</v>
      </c>
      <c r="S89" s="10" t="s">
        <v>173</v>
      </c>
      <c r="T89" s="10">
        <v>0</v>
      </c>
      <c r="U89" s="10">
        <v>25.626999999999999</v>
      </c>
      <c r="V89" s="10">
        <v>0</v>
      </c>
      <c r="W89" s="10">
        <v>0</v>
      </c>
      <c r="X89" s="10">
        <v>25.626999999999999</v>
      </c>
      <c r="Y89" s="10">
        <f t="shared" ref="Y89:AH89" si="78">Y90+Y91</f>
        <v>0</v>
      </c>
      <c r="Z89" s="10">
        <f t="shared" si="78"/>
        <v>0</v>
      </c>
      <c r="AA89" s="10">
        <f t="shared" si="78"/>
        <v>0</v>
      </c>
      <c r="AB89" s="10">
        <f t="shared" si="78"/>
        <v>0</v>
      </c>
      <c r="AC89" s="10">
        <f t="shared" si="78"/>
        <v>0</v>
      </c>
      <c r="AD89" s="10">
        <f t="shared" si="78"/>
        <v>0</v>
      </c>
      <c r="AE89" s="10">
        <f t="shared" si="78"/>
        <v>0</v>
      </c>
      <c r="AF89" s="10">
        <f t="shared" si="78"/>
        <v>0</v>
      </c>
      <c r="AG89" s="10">
        <f t="shared" si="78"/>
        <v>0</v>
      </c>
      <c r="AH89" s="10">
        <f t="shared" si="78"/>
        <v>0</v>
      </c>
      <c r="AI89" s="10">
        <f t="shared" ref="AI89:AU89" si="79">AI90+AI91</f>
        <v>0</v>
      </c>
      <c r="AJ89" s="10">
        <f t="shared" si="79"/>
        <v>0</v>
      </c>
      <c r="AK89" s="10">
        <f t="shared" si="79"/>
        <v>0</v>
      </c>
      <c r="AL89" s="10">
        <f t="shared" si="79"/>
        <v>0</v>
      </c>
      <c r="AM89" s="10">
        <f t="shared" si="79"/>
        <v>0</v>
      </c>
      <c r="AN89" s="10">
        <f t="shared" si="79"/>
        <v>0</v>
      </c>
      <c r="AO89" s="10">
        <f t="shared" si="79"/>
        <v>0</v>
      </c>
      <c r="AP89" s="10">
        <f t="shared" si="79"/>
        <v>0</v>
      </c>
      <c r="AQ89" s="10">
        <f t="shared" si="79"/>
        <v>0</v>
      </c>
      <c r="AR89" s="10">
        <f t="shared" si="79"/>
        <v>0</v>
      </c>
      <c r="AS89" s="10">
        <f t="shared" si="75"/>
        <v>1.7683899999999999</v>
      </c>
      <c r="AT89" s="10">
        <f t="shared" si="79"/>
        <v>0</v>
      </c>
      <c r="AU89" s="10">
        <f t="shared" si="79"/>
        <v>0</v>
      </c>
      <c r="AV89" s="10">
        <v>1.7683899999999999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f t="shared" si="76"/>
        <v>4.8526704000000001</v>
      </c>
      <c r="BD89" s="10">
        <v>0</v>
      </c>
      <c r="BE89" s="10">
        <v>0</v>
      </c>
      <c r="BF89" s="10">
        <v>4.8526704000000001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f t="shared" si="77"/>
        <v>4.8526704000000001</v>
      </c>
      <c r="BN89" s="10">
        <v>0</v>
      </c>
      <c r="BO89" s="10">
        <v>0</v>
      </c>
      <c r="BP89" s="10">
        <v>4.8526704000000001</v>
      </c>
      <c r="BQ89" s="10">
        <v>0</v>
      </c>
      <c r="BR89" s="10">
        <v>0</v>
      </c>
      <c r="BS89" s="10">
        <v>0</v>
      </c>
      <c r="BT89" s="10">
        <v>0</v>
      </c>
      <c r="BU89" s="10">
        <v>0</v>
      </c>
      <c r="BV89" s="10">
        <v>0</v>
      </c>
      <c r="BW89" s="10">
        <f t="shared" si="61"/>
        <v>11.4737308</v>
      </c>
      <c r="BX89" s="10">
        <f t="shared" si="32"/>
        <v>0</v>
      </c>
      <c r="BY89" s="10">
        <f t="shared" si="33"/>
        <v>0</v>
      </c>
      <c r="BZ89" s="10">
        <f>BP89+BF89+AV89+AL89</f>
        <v>11.4737308</v>
      </c>
      <c r="CA89" s="10">
        <f t="shared" si="45"/>
        <v>0</v>
      </c>
      <c r="CB89" s="10">
        <f>BR89+BH89+AX89+AN89+AD89</f>
        <v>0</v>
      </c>
      <c r="CC89" s="10">
        <f t="shared" si="37"/>
        <v>0</v>
      </c>
      <c r="CD89" s="10">
        <f t="shared" si="38"/>
        <v>0</v>
      </c>
      <c r="CE89" s="10">
        <f t="shared" si="39"/>
        <v>0</v>
      </c>
      <c r="CF89" s="10">
        <f t="shared" si="46"/>
        <v>0</v>
      </c>
      <c r="CG89" s="7" t="s">
        <v>234</v>
      </c>
      <c r="CI89" s="11"/>
      <c r="CJ89" s="11"/>
      <c r="CK89" s="11"/>
      <c r="CL89" s="11"/>
      <c r="CM89" s="11"/>
    </row>
  </sheetData>
  <autoFilter ref="A19:CG89" xr:uid="{00000000-0001-0000-0000-000000000000}"/>
  <mergeCells count="40">
    <mergeCell ref="A12:X12"/>
    <mergeCell ref="A13:X13"/>
    <mergeCell ref="A14:X14"/>
    <mergeCell ref="A16:A18"/>
    <mergeCell ref="B16:B18"/>
    <mergeCell ref="C16:C18"/>
    <mergeCell ref="D16:D18"/>
    <mergeCell ref="E16:E18"/>
    <mergeCell ref="F16:G17"/>
    <mergeCell ref="H16:M16"/>
    <mergeCell ref="A11:X11"/>
    <mergeCell ref="A6:X6"/>
    <mergeCell ref="A7:X7"/>
    <mergeCell ref="A8:X8"/>
    <mergeCell ref="A9:X9"/>
    <mergeCell ref="A10:X10"/>
    <mergeCell ref="AI16:CF16"/>
    <mergeCell ref="CG16:CG18"/>
    <mergeCell ref="H17:J17"/>
    <mergeCell ref="K17:M17"/>
    <mergeCell ref="P17:Q17"/>
    <mergeCell ref="R17:S17"/>
    <mergeCell ref="Y17:AC17"/>
    <mergeCell ref="AD17:AH17"/>
    <mergeCell ref="AI17:AM17"/>
    <mergeCell ref="AN17:AR17"/>
    <mergeCell ref="N16:N18"/>
    <mergeCell ref="O16:O18"/>
    <mergeCell ref="P16:S16"/>
    <mergeCell ref="T16:U17"/>
    <mergeCell ref="V16:X17"/>
    <mergeCell ref="Y16:AH16"/>
    <mergeCell ref="BW17:CA17"/>
    <mergeCell ref="CB17:CF17"/>
    <mergeCell ref="AS17:AW17"/>
    <mergeCell ref="AX17:BB17"/>
    <mergeCell ref="BC17:BG17"/>
    <mergeCell ref="BH17:BL17"/>
    <mergeCell ref="BM17:BQ17"/>
    <mergeCell ref="BR17:BV17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Соколова Юлия Николаевна</cp:lastModifiedBy>
  <dcterms:created xsi:type="dcterms:W3CDTF">2023-10-24T09:54:18Z</dcterms:created>
  <dcterms:modified xsi:type="dcterms:W3CDTF">2025-09-23T10:55:40Z</dcterms:modified>
</cp:coreProperties>
</file>