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855" windowWidth="15480" windowHeight="11640" tabRatio="878"/>
  </bookViews>
  <sheets>
    <sheet name="Сводная_БМЗ" sheetId="14" r:id="rId1"/>
    <sheet name="БМЗ-1 (БМЗ-2)" sheetId="1" r:id="rId2"/>
    <sheet name="РТП-25" sheetId="2" r:id="rId3"/>
    <sheet name="ВОЭК" sheetId="4" r:id="rId4"/>
    <sheet name="Вологдастрой" sheetId="26" r:id="rId5"/>
    <sheet name="Теплоэнергия" sheetId="30" r:id="rId6"/>
    <sheet name="Русская баня" sheetId="6" r:id="rId7"/>
    <sheet name="СЗ (сводная)" sheetId="19" r:id="rId8"/>
    <sheet name="СХ" sheetId="20" r:id="rId9"/>
    <sheet name="ВПЗ,Кондитерская фабрика" sheetId="21" r:id="rId10"/>
    <sheet name="ТП-682" sheetId="27" r:id="rId11"/>
    <sheet name="ТП-809" sheetId="28" r:id="rId12"/>
    <sheet name="РТП-44" sheetId="29" r:id="rId13"/>
  </sheets>
  <externalReferences>
    <externalReference r:id="rId14"/>
  </externalReferences>
  <calcPr calcId="125725"/>
</workbook>
</file>

<file path=xl/calcChain.xml><?xml version="1.0" encoding="utf-8"?>
<calcChain xmlns="http://schemas.openxmlformats.org/spreadsheetml/2006/main">
  <c r="C29" i="19"/>
  <c r="C18"/>
  <c r="C14"/>
  <c r="C13"/>
  <c r="B36"/>
  <c r="N39" i="20"/>
  <c r="M39"/>
  <c r="J39"/>
  <c r="H15"/>
  <c r="H16" s="1"/>
  <c r="I15"/>
  <c r="G39"/>
  <c r="F19"/>
  <c r="F17"/>
  <c r="F15"/>
  <c r="E15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F38" s="1"/>
  <c r="D39"/>
  <c r="C15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C38" s="1"/>
  <c r="H17" l="1"/>
  <c r="I16"/>
  <c r="F21"/>
  <c r="F23"/>
  <c r="F25"/>
  <c r="F27"/>
  <c r="F29"/>
  <c r="F31"/>
  <c r="F33"/>
  <c r="F35"/>
  <c r="F37"/>
  <c r="F16"/>
  <c r="F39" s="1"/>
  <c r="F18"/>
  <c r="F20"/>
  <c r="F22"/>
  <c r="F24"/>
  <c r="F26"/>
  <c r="F28"/>
  <c r="F30"/>
  <c r="F32"/>
  <c r="F34"/>
  <c r="F36"/>
  <c r="C17"/>
  <c r="C19"/>
  <c r="C21"/>
  <c r="C23"/>
  <c r="C25"/>
  <c r="C27"/>
  <c r="C29"/>
  <c r="C31"/>
  <c r="C33"/>
  <c r="C35"/>
  <c r="C37"/>
  <c r="C16"/>
  <c r="C39" s="1"/>
  <c r="C18"/>
  <c r="C20"/>
  <c r="C22"/>
  <c r="C24"/>
  <c r="C26"/>
  <c r="C28"/>
  <c r="C30"/>
  <c r="C32"/>
  <c r="C34"/>
  <c r="C36"/>
  <c r="C35" i="14"/>
  <c r="I17" i="20" l="1"/>
  <c r="H18"/>
  <c r="C34" i="1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D39" i="30"/>
  <c r="H19" i="20" l="1"/>
  <c r="I18"/>
  <c r="F35" i="14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E20"/>
  <c r="E19"/>
  <c r="E18"/>
  <c r="I19" i="20" l="1"/>
  <c r="H20"/>
  <c r="F12" i="14"/>
  <c r="B12"/>
  <c r="B13"/>
  <c r="J39" i="6"/>
  <c r="D39"/>
  <c r="D12" i="19"/>
  <c r="G12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29"/>
  <c r="G29"/>
  <c r="D30"/>
  <c r="G30"/>
  <c r="D31"/>
  <c r="G31"/>
  <c r="D32"/>
  <c r="G32"/>
  <c r="D33"/>
  <c r="G33"/>
  <c r="D34"/>
  <c r="G34"/>
  <c r="D35"/>
  <c r="F36"/>
  <c r="C36"/>
  <c r="M39" i="21"/>
  <c r="K15"/>
  <c r="K16" s="1"/>
  <c r="G39"/>
  <c r="E15"/>
  <c r="E16" s="1"/>
  <c r="F16" s="1"/>
  <c r="J39"/>
  <c r="D39"/>
  <c r="H15"/>
  <c r="H16" s="1"/>
  <c r="B15"/>
  <c r="B16" s="1"/>
  <c r="K15" i="20"/>
  <c r="K16" s="1"/>
  <c r="H21" l="1"/>
  <c r="I20"/>
  <c r="G35" i="19"/>
  <c r="D13"/>
  <c r="E36"/>
  <c r="D36"/>
  <c r="K17" i="21"/>
  <c r="L16"/>
  <c r="L15"/>
  <c r="E17"/>
  <c r="F15"/>
  <c r="H17"/>
  <c r="I16"/>
  <c r="B17"/>
  <c r="I15"/>
  <c r="K17" i="20"/>
  <c r="L16"/>
  <c r="L15"/>
  <c r="E39" i="29"/>
  <c r="I39"/>
  <c r="Q39"/>
  <c r="M39"/>
  <c r="Q39" i="28"/>
  <c r="M39"/>
  <c r="I39"/>
  <c r="E39"/>
  <c r="N10"/>
  <c r="J10"/>
  <c r="Q39" i="27"/>
  <c r="M39"/>
  <c r="I39"/>
  <c r="E39"/>
  <c r="N10"/>
  <c r="J10"/>
  <c r="O15" i="4"/>
  <c r="E15" i="14"/>
  <c r="E16"/>
  <c r="E17"/>
  <c r="E21"/>
  <c r="E22"/>
  <c r="E23"/>
  <c r="E24"/>
  <c r="E25"/>
  <c r="E26"/>
  <c r="E27"/>
  <c r="E28"/>
  <c r="E29"/>
  <c r="E30"/>
  <c r="E31"/>
  <c r="E32"/>
  <c r="E33"/>
  <c r="E34"/>
  <c r="E35"/>
  <c r="J39" i="26"/>
  <c r="D39" i="4"/>
  <c r="M39"/>
  <c r="B35" i="14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I21" i="20" l="1"/>
  <c r="H22"/>
  <c r="G36" i="19"/>
  <c r="K18" i="21"/>
  <c r="L17"/>
  <c r="E18"/>
  <c r="F17"/>
  <c r="B18"/>
  <c r="H18"/>
  <c r="I17"/>
  <c r="K18" i="20"/>
  <c r="L17"/>
  <c r="F36" i="14"/>
  <c r="J39" i="4"/>
  <c r="E13" i="14"/>
  <c r="E14"/>
  <c r="E12"/>
  <c r="D39" i="1"/>
  <c r="G39"/>
  <c r="D15" i="14"/>
  <c r="D34"/>
  <c r="G39" i="4"/>
  <c r="J39" i="1"/>
  <c r="D29" i="14"/>
  <c r="D33"/>
  <c r="D19"/>
  <c r="K39" i="6"/>
  <c r="L39"/>
  <c r="M39"/>
  <c r="H23" i="20" l="1"/>
  <c r="I22"/>
  <c r="K19" i="21"/>
  <c r="L18"/>
  <c r="E19"/>
  <c r="F18"/>
  <c r="H19"/>
  <c r="I18"/>
  <c r="B19"/>
  <c r="K19" i="20"/>
  <c r="L18"/>
  <c r="E36" i="14"/>
  <c r="G36" s="1"/>
  <c r="M39" i="1"/>
  <c r="D21" i="14"/>
  <c r="G19"/>
  <c r="G17"/>
  <c r="G15"/>
  <c r="G13"/>
  <c r="G34"/>
  <c r="D27"/>
  <c r="G32"/>
  <c r="G30"/>
  <c r="G28"/>
  <c r="G26"/>
  <c r="G24"/>
  <c r="G22"/>
  <c r="G20"/>
  <c r="G33"/>
  <c r="G31"/>
  <c r="G29"/>
  <c r="G27"/>
  <c r="G25"/>
  <c r="G23"/>
  <c r="G21"/>
  <c r="G35"/>
  <c r="D12"/>
  <c r="D28"/>
  <c r="D22"/>
  <c r="D20"/>
  <c r="D16"/>
  <c r="D14"/>
  <c r="D31"/>
  <c r="D25"/>
  <c r="D35"/>
  <c r="G18"/>
  <c r="G16"/>
  <c r="G14"/>
  <c r="G12"/>
  <c r="D32"/>
  <c r="D26"/>
  <c r="D24"/>
  <c r="D18"/>
  <c r="D23"/>
  <c r="D17"/>
  <c r="D30"/>
  <c r="I23" i="20" l="1"/>
  <c r="H24"/>
  <c r="K20" i="21"/>
  <c r="L19"/>
  <c r="E20"/>
  <c r="F19"/>
  <c r="B20"/>
  <c r="H20"/>
  <c r="I19"/>
  <c r="K20" i="20"/>
  <c r="L19"/>
  <c r="H25" l="1"/>
  <c r="I24"/>
  <c r="K21" i="21"/>
  <c r="L20"/>
  <c r="E21"/>
  <c r="F20"/>
  <c r="H21"/>
  <c r="I20"/>
  <c r="B21"/>
  <c r="K21" i="20"/>
  <c r="L20"/>
  <c r="I25" l="1"/>
  <c r="H26"/>
  <c r="K22" i="21"/>
  <c r="L21"/>
  <c r="E22"/>
  <c r="F21"/>
  <c r="B22"/>
  <c r="H22"/>
  <c r="I21"/>
  <c r="K22" i="20"/>
  <c r="L21"/>
  <c r="H27" l="1"/>
  <c r="I26"/>
  <c r="K23" i="21"/>
  <c r="L22"/>
  <c r="E23"/>
  <c r="F22"/>
  <c r="H23"/>
  <c r="I22"/>
  <c r="B23"/>
  <c r="K23" i="20"/>
  <c r="L22"/>
  <c r="I27" l="1"/>
  <c r="H28"/>
  <c r="K24" i="21"/>
  <c r="L23"/>
  <c r="E24"/>
  <c r="F23"/>
  <c r="B24"/>
  <c r="H24"/>
  <c r="I23"/>
  <c r="K24" i="20"/>
  <c r="L23"/>
  <c r="H29" l="1"/>
  <c r="I28"/>
  <c r="K25" i="21"/>
  <c r="L24"/>
  <c r="E25"/>
  <c r="F24"/>
  <c r="H25"/>
  <c r="I24"/>
  <c r="B25"/>
  <c r="K25" i="20"/>
  <c r="L24"/>
  <c r="I29" l="1"/>
  <c r="H30"/>
  <c r="K26" i="21"/>
  <c r="L25"/>
  <c r="E26"/>
  <c r="F25"/>
  <c r="B26"/>
  <c r="H26"/>
  <c r="I25"/>
  <c r="K26" i="20"/>
  <c r="L25"/>
  <c r="H31" l="1"/>
  <c r="I30"/>
  <c r="K27" i="21"/>
  <c r="L26"/>
  <c r="E27"/>
  <c r="F26"/>
  <c r="H27"/>
  <c r="I26"/>
  <c r="B27"/>
  <c r="K27" i="20"/>
  <c r="L26"/>
  <c r="I31" l="1"/>
  <c r="H32"/>
  <c r="K28" i="21"/>
  <c r="L27"/>
  <c r="E28"/>
  <c r="F27"/>
  <c r="B28"/>
  <c r="H28"/>
  <c r="I27"/>
  <c r="K28" i="20"/>
  <c r="L27"/>
  <c r="H33" l="1"/>
  <c r="I32"/>
  <c r="K29" i="21"/>
  <c r="L28"/>
  <c r="E29"/>
  <c r="F28"/>
  <c r="H29"/>
  <c r="I28"/>
  <c r="B29"/>
  <c r="K29" i="20"/>
  <c r="L28"/>
  <c r="I33" l="1"/>
  <c r="H34"/>
  <c r="K30" i="21"/>
  <c r="L29"/>
  <c r="E30"/>
  <c r="F29"/>
  <c r="B30"/>
  <c r="H30"/>
  <c r="I29"/>
  <c r="K30" i="20"/>
  <c r="L29"/>
  <c r="H35" l="1"/>
  <c r="I34"/>
  <c r="K31" i="21"/>
  <c r="L30"/>
  <c r="E31"/>
  <c r="F30"/>
  <c r="H31"/>
  <c r="I30"/>
  <c r="B31"/>
  <c r="K31" i="20"/>
  <c r="L30"/>
  <c r="I35" l="1"/>
  <c r="H36"/>
  <c r="K32" i="21"/>
  <c r="L31"/>
  <c r="E32"/>
  <c r="F31"/>
  <c r="B32"/>
  <c r="H32"/>
  <c r="I31"/>
  <c r="K32" i="20"/>
  <c r="L31"/>
  <c r="H37" l="1"/>
  <c r="I36"/>
  <c r="K33" i="21"/>
  <c r="L32"/>
  <c r="E33"/>
  <c r="F32"/>
  <c r="H33"/>
  <c r="I32"/>
  <c r="B33"/>
  <c r="K33" i="20"/>
  <c r="L32"/>
  <c r="I37" l="1"/>
  <c r="H38"/>
  <c r="I38" s="1"/>
  <c r="I39" s="1"/>
  <c r="K34" i="21"/>
  <c r="L33"/>
  <c r="E34"/>
  <c r="F33"/>
  <c r="B34"/>
  <c r="H34"/>
  <c r="I33"/>
  <c r="K34" i="20"/>
  <c r="L33"/>
  <c r="K35" i="21" l="1"/>
  <c r="L34"/>
  <c r="E35"/>
  <c r="F34"/>
  <c r="H35"/>
  <c r="I34"/>
  <c r="B35"/>
  <c r="K35" i="20"/>
  <c r="L34"/>
  <c r="K36" i="21" l="1"/>
  <c r="L35"/>
  <c r="E36"/>
  <c r="F35"/>
  <c r="B36"/>
  <c r="H36"/>
  <c r="I35"/>
  <c r="K36" i="20"/>
  <c r="L35"/>
  <c r="K37" i="21" l="1"/>
  <c r="L36"/>
  <c r="E37"/>
  <c r="F36"/>
  <c r="H37"/>
  <c r="I36"/>
  <c r="K37" i="20"/>
  <c r="L36"/>
  <c r="L38" i="21" l="1"/>
  <c r="L39" s="1"/>
  <c r="L37"/>
  <c r="F38"/>
  <c r="F39" s="1"/>
  <c r="F37"/>
  <c r="C39"/>
  <c r="I38"/>
  <c r="I39" s="1"/>
  <c r="I37"/>
  <c r="K38" i="20"/>
  <c r="L38" s="1"/>
  <c r="L39" s="1"/>
  <c r="L37"/>
  <c r="D39" i="26" l="1"/>
  <c r="C36" i="14" s="1"/>
  <c r="D13"/>
  <c r="B36" l="1"/>
  <c r="D36" s="1"/>
</calcChain>
</file>

<file path=xl/sharedStrings.xml><?xml version="1.0" encoding="utf-8"?>
<sst xmlns="http://schemas.openxmlformats.org/spreadsheetml/2006/main" count="400" uniqueCount="98">
  <si>
    <t xml:space="preserve">                           Наименование предприятия</t>
  </si>
  <si>
    <t>Таблица 1</t>
  </si>
  <si>
    <t>ПОЧАСОВЫХ ЗАПИСЕЙ ЭЛЕКТРИЧЕСКИХ СЧЕТЧИКОВ</t>
  </si>
  <si>
    <t>Активная энергия</t>
  </si>
  <si>
    <t>Расчетный коэффициент 3600</t>
  </si>
  <si>
    <t>Часы суток</t>
  </si>
  <si>
    <t>Разность</t>
  </si>
  <si>
    <t>Показания счетчика</t>
  </si>
  <si>
    <t>Реактивная энергия</t>
  </si>
  <si>
    <t>Итого:</t>
  </si>
  <si>
    <t>Расход эл.энергии за час, кВт</t>
  </si>
  <si>
    <t>ПС 220/110/35/6-10 кВ "Вологда-Южная"</t>
  </si>
  <si>
    <t xml:space="preserve">                    Наименование источника питания</t>
  </si>
  <si>
    <t>Ввод №1: БМЗ-1 (яч.18, фидер 8)</t>
  </si>
  <si>
    <t>Ввод №2: БМЗ-2 (яч.12, фидер 18)</t>
  </si>
  <si>
    <t>Ввод №3: РТП-25 (яч.3, фидер 22)</t>
  </si>
  <si>
    <t>АО "Вологдаоблэнерго" (Т1)</t>
  </si>
  <si>
    <t>АО "Вологдаоблэнерго" (Т2)</t>
  </si>
  <si>
    <t>Расчетный коэффициент 1200</t>
  </si>
  <si>
    <t>Расчетный коэффициент 600</t>
  </si>
  <si>
    <t>ПС 220/110/35/6-10 кВ "Вологда-Южная"&gt;&gt;РТП-25</t>
  </si>
  <si>
    <t>Расчетный коэффициент 200</t>
  </si>
  <si>
    <t>ООО "Русская баня"</t>
  </si>
  <si>
    <t>ПС 220/110/35/6-10 кВ "Вологда-Южная"&gt;&gt;РТП-25&gt;&gt;ТП-2 6/0,4 кВ</t>
  </si>
  <si>
    <t>Таблица 2</t>
  </si>
  <si>
    <t>Таблица №3</t>
  </si>
  <si>
    <t>о потреблении электрической энергии по</t>
  </si>
  <si>
    <t>Суммарный расход электроэнергии по всем вводам</t>
  </si>
  <si>
    <t>Суммарный расход электроэнергии всеми сторонними потребителями</t>
  </si>
  <si>
    <t xml:space="preserve">Расход электроэнергии
предприятием
</t>
  </si>
  <si>
    <t xml:space="preserve">ТЭЦ, РП-6 кВ, яч.114,107&gt;&gt;РП-23 ф.5,16&gt;&gt;ТП-430 </t>
  </si>
  <si>
    <t>Наименование источника питания</t>
  </si>
  <si>
    <t>потребителю ОАО "Славянский хлеб"</t>
  </si>
  <si>
    <t>Директор__________________    Егоркин С.В.</t>
  </si>
  <si>
    <r>
      <t xml:space="preserve">160022, г.Вологда, Пошехонское шоссе, </t>
    </r>
    <r>
      <rPr>
        <u/>
        <sz val="12"/>
        <color indexed="8"/>
        <rFont val="Times New Roman"/>
        <family val="1"/>
        <charset val="204"/>
      </rPr>
      <t xml:space="preserve">18, офис 201  </t>
    </r>
    <r>
      <rPr>
        <sz val="12"/>
        <color indexed="8"/>
        <rFont val="Times New Roman"/>
        <family val="1"/>
        <charset val="204"/>
      </rPr>
      <t xml:space="preserve">                              </t>
    </r>
  </si>
  <si>
    <r>
      <t>ООО «Городская электросетевая компания»</t>
    </r>
    <r>
      <rPr>
        <sz val="12"/>
        <color indexed="8"/>
        <rFont val="Times New Roman"/>
        <family val="1"/>
        <charset val="204"/>
      </rPr>
      <t xml:space="preserve">     </t>
    </r>
  </si>
  <si>
    <t>Директор__________________    Егоркин С.В</t>
  </si>
  <si>
    <r>
      <t>160022, г.Вологда, Пошехонское шоссе, 18, офис 20</t>
    </r>
    <r>
      <rPr>
        <sz val="12"/>
        <color theme="1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</si>
  <si>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t>Директор__________________    Егоркин С. В.</t>
  </si>
  <si>
    <r>
      <t>160022, г.Вологда, Пошехонское шоссе, 18, офис 20</t>
    </r>
    <r>
      <rPr>
        <sz val="12"/>
        <color theme="1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</t>
    </r>
  </si>
  <si>
    <t>ООО «Городская электросетевая компания»</t>
  </si>
  <si>
    <t>Директор_______________    Егоркин С.В.</t>
  </si>
  <si>
    <t>ООО "Вологдастрой" (ввод №1)</t>
  </si>
  <si>
    <t>ООО "Вологдастрой" (ввод №2)</t>
  </si>
  <si>
    <r>
      <t>ООО «Городская электросетевая компания»</t>
    </r>
    <r>
      <rPr>
        <sz val="12"/>
        <color indexed="8"/>
        <rFont val="Times New Roman"/>
        <family val="1"/>
        <charset val="204"/>
      </rPr>
      <t xml:space="preserve">    </t>
    </r>
  </si>
  <si>
    <r>
      <t>160022, г.Вологда, Пошехонское шоссе, 18, офис 201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</si>
  <si>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t xml:space="preserve">Примечание: Потребление ОАО "Славянский хлеб" рассчитывается как сумма по вводам №1 и №2 за вычетом объемов э/э определенных по прибору учета  ООО "Вологодский пивоваренный завод". </t>
  </si>
  <si>
    <t>ПС 220/110/35/6-10 кВ "Вологда-Южная"&gt;&gt;</t>
  </si>
  <si>
    <t>наименование предприятия</t>
  </si>
  <si>
    <t>наименование источника питания</t>
  </si>
  <si>
    <t xml:space="preserve"> </t>
  </si>
  <si>
    <t>ТП-682</t>
  </si>
  <si>
    <t>160022, г.Вологда, Пошехонское шоссе, 18, офис 201</t>
  </si>
  <si>
    <t>Таблица № 1</t>
  </si>
  <si>
    <t>адрес</t>
  </si>
  <si>
    <t xml:space="preserve">почасовых записей показаний электрических счетчиков </t>
  </si>
  <si>
    <t>часы суток</t>
  </si>
  <si>
    <t>ТП-682 Т1</t>
  </si>
  <si>
    <t>ТП-682 Т2</t>
  </si>
  <si>
    <t>Расчет. Коэф.</t>
  </si>
  <si>
    <t>расчетный коэф.</t>
  </si>
  <si>
    <t>показания счетчика</t>
  </si>
  <si>
    <t>разность</t>
  </si>
  <si>
    <t>расход эл.энергии за час</t>
  </si>
  <si>
    <t>Итого</t>
  </si>
  <si>
    <t>ТП-809</t>
  </si>
  <si>
    <t>ТП-809 Т1</t>
  </si>
  <si>
    <t>ТП-809 Т2</t>
  </si>
  <si>
    <t>РТП-44 яч. 11, 14</t>
  </si>
  <si>
    <t>РТП-44 яч. 11</t>
  </si>
  <si>
    <t>РТП-44 яч. 14</t>
  </si>
  <si>
    <t>Гл.энергетик_________________Соловьев А.В.</t>
  </si>
  <si>
    <t>расчетный коэффициент 200</t>
  </si>
  <si>
    <t>расчетный коэффициент 40</t>
  </si>
  <si>
    <t xml:space="preserve">Расход электроэнергии
предприятием (2-3)
</t>
  </si>
  <si>
    <t xml:space="preserve">Расход электроэнергии
предприятием       (5-6)
</t>
  </si>
  <si>
    <t>ОАО "Славянский хлеб"  (Т1)</t>
  </si>
  <si>
    <t>ОАО "Славянский хлеб"  (Т2)</t>
  </si>
  <si>
    <t xml:space="preserve">ОАО "Славянский хлеб"  (Т1) </t>
  </si>
  <si>
    <t xml:space="preserve">ОАО "Славянский хлеб"  (Т2) </t>
  </si>
  <si>
    <t>ООО "Вологодский пивоваренный завод"</t>
  </si>
  <si>
    <t>ЗАО "Кондитерская фабрика"</t>
  </si>
  <si>
    <t xml:space="preserve">ЗАО "Кондитерская фабрика"                         </t>
  </si>
  <si>
    <t>Расчетный коэффициент 1</t>
  </si>
  <si>
    <t>ООО "Теплоэнергия"</t>
  </si>
  <si>
    <t>ПС 220/110/35/6-10 кВ "Вологда-Южная"&gt;&gt;РТП-25&gt;&gt;ТП "Котельная" 6/0,4 кВ</t>
  </si>
  <si>
    <r>
      <t xml:space="preserve">160022, г.Вологда, Пошехонское шоссе, 18, офис 201 </t>
    </r>
    <r>
      <rPr>
        <sz val="12"/>
        <color indexed="8"/>
        <rFont val="Times New Roman"/>
        <family val="1"/>
        <charset val="204"/>
      </rPr>
      <t xml:space="preserve">                               </t>
    </r>
  </si>
  <si>
    <t>В РЕЖИМНЫЙ ДЕНЬ 20 июня  2018 г.</t>
  </si>
  <si>
    <t>В РЕЖИМНЫЙ ДЕНЬ 20 июня 2018 г.</t>
  </si>
  <si>
    <t>Сводных данных режимного дня 20 июня  2018 г.</t>
  </si>
  <si>
    <t>расчетный коэффициент 60</t>
  </si>
  <si>
    <t>Гл. энергетик_________________Соловьев А.В.</t>
  </si>
  <si>
    <t>Гл. энергетик______________Соловьев А.В.</t>
  </si>
  <si>
    <t>Директор__________________    Егоркин С.В                                                                                                             Гл. энергетик_________________Соловьев А.В.</t>
  </si>
  <si>
    <t xml:space="preserve">                           ПС 220/110/35/6-10 кВ "Вологда-Южная"&gt;&gt;КТП "Ягодная-1"</t>
  </si>
  <si>
    <t xml:space="preserve">Режимный день 20 июня 2018 г </t>
  </si>
  <si>
    <t>Режимный день 20 июня 2018 г.</t>
  </si>
  <si>
    <t>Сводных данных режимного дня 20 июня 2018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</si>
</sst>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6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</cellStyleXfs>
  <cellXfs count="22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2" xfId="0" applyNumberFormat="1" applyBorder="1"/>
    <xf numFmtId="0" fontId="0" fillId="0" borderId="0" xfId="0"/>
    <xf numFmtId="1" fontId="0" fillId="0" borderId="1" xfId="0" applyNumberForma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2" fontId="11" fillId="0" borderId="4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0" fillId="0" borderId="0" xfId="0" applyFont="1"/>
    <xf numFmtId="0" fontId="11" fillId="0" borderId="0" xfId="0" applyFont="1"/>
    <xf numFmtId="0" fontId="14" fillId="0" borderId="0" xfId="0" applyFont="1" applyAlignment="1">
      <alignment horizontal="center" readingOrder="2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readingOrder="2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4" xfId="0" applyNumberFormat="1" applyBorder="1"/>
    <xf numFmtId="0" fontId="16" fillId="0" borderId="1" xfId="0" applyFont="1" applyBorder="1" applyAlignment="1">
      <alignment horizontal="center"/>
    </xf>
    <xf numFmtId="2" fontId="17" fillId="0" borderId="1" xfId="0" applyNumberFormat="1" applyFont="1" applyBorder="1"/>
    <xf numFmtId="0" fontId="17" fillId="0" borderId="1" xfId="0" applyFont="1" applyBorder="1"/>
    <xf numFmtId="0" fontId="0" fillId="0" borderId="13" xfId="0" applyBorder="1"/>
    <xf numFmtId="2" fontId="0" fillId="0" borderId="6" xfId="0" applyNumberFormat="1" applyBorder="1"/>
    <xf numFmtId="0" fontId="19" fillId="0" borderId="0" xfId="1" applyFont="1"/>
    <xf numFmtId="0" fontId="19" fillId="0" borderId="0" xfId="1" applyFont="1" applyBorder="1"/>
    <xf numFmtId="0" fontId="22" fillId="0" borderId="0" xfId="2" applyFont="1" applyAlignment="1">
      <alignment horizontal="center"/>
    </xf>
    <xf numFmtId="0" fontId="23" fillId="0" borderId="0" xfId="1" applyFont="1" applyBorder="1" applyAlignment="1"/>
    <xf numFmtId="0" fontId="19" fillId="0" borderId="0" xfId="1" applyFont="1" applyBorder="1" applyAlignment="1"/>
    <xf numFmtId="0" fontId="23" fillId="0" borderId="0" xfId="1" applyFont="1" applyBorder="1" applyAlignment="1">
      <alignment horizontal="center"/>
    </xf>
    <xf numFmtId="0" fontId="19" fillId="0" borderId="18" xfId="1" applyFont="1" applyBorder="1"/>
    <xf numFmtId="0" fontId="19" fillId="0" borderId="18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/>
    </xf>
    <xf numFmtId="2" fontId="26" fillId="0" borderId="1" xfId="1" applyNumberFormat="1" applyFont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/>
    </xf>
    <xf numFmtId="0" fontId="19" fillId="0" borderId="6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1" applyNumberFormat="1" applyFont="1" applyBorder="1" applyAlignment="1">
      <alignment horizontal="center" vertical="center"/>
    </xf>
    <xf numFmtId="2" fontId="29" fillId="0" borderId="1" xfId="1" applyNumberFormat="1" applyFont="1" applyBorder="1" applyAlignment="1">
      <alignment horizontal="center" vertical="center"/>
    </xf>
    <xf numFmtId="0" fontId="18" fillId="0" borderId="0" xfId="1"/>
    <xf numFmtId="0" fontId="19" fillId="0" borderId="19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165" fontId="17" fillId="0" borderId="1" xfId="0" applyNumberFormat="1" applyFont="1" applyBorder="1"/>
    <xf numFmtId="0" fontId="20" fillId="0" borderId="0" xfId="0" applyFont="1"/>
    <xf numFmtId="0" fontId="24" fillId="0" borderId="2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7" xfId="0" applyFont="1" applyBorder="1"/>
    <xf numFmtId="1" fontId="19" fillId="0" borderId="7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2" fontId="28" fillId="0" borderId="21" xfId="0" applyNumberFormat="1" applyFont="1" applyBorder="1"/>
    <xf numFmtId="165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164" fontId="19" fillId="0" borderId="21" xfId="0" applyNumberFormat="1" applyFont="1" applyBorder="1"/>
    <xf numFmtId="164" fontId="19" fillId="0" borderId="2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horizontal="right"/>
    </xf>
    <xf numFmtId="0" fontId="33" fillId="0" borderId="1" xfId="0" applyNumberFormat="1" applyFont="1" applyFill="1" applyBorder="1" applyAlignment="1" applyProtection="1">
      <alignment horizontal="center" vertical="top" wrapText="1"/>
    </xf>
    <xf numFmtId="0" fontId="33" fillId="0" borderId="29" xfId="0" applyNumberFormat="1" applyFont="1" applyFill="1" applyBorder="1" applyAlignment="1" applyProtection="1">
      <alignment horizontal="center" vertical="top" wrapText="1"/>
    </xf>
    <xf numFmtId="1" fontId="19" fillId="0" borderId="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164" fontId="34" fillId="0" borderId="1" xfId="0" applyNumberFormat="1" applyFont="1" applyBorder="1" applyAlignment="1">
      <alignment horizontal="center"/>
    </xf>
    <xf numFmtId="165" fontId="34" fillId="0" borderId="2" xfId="0" applyNumberFormat="1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11" fillId="0" borderId="5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3" fillId="0" borderId="0" xfId="1" applyFont="1" applyAlignment="1">
      <alignment horizontal="right"/>
    </xf>
    <xf numFmtId="0" fontId="24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3" applyFont="1" applyAlignment="1">
      <alignment horizontal="center"/>
    </xf>
    <xf numFmtId="0" fontId="20" fillId="0" borderId="2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20" fillId="0" borderId="18" xfId="1" applyFont="1" applyBorder="1" applyAlignment="1">
      <alignment horizontal="center"/>
    </xf>
    <xf numFmtId="0" fontId="21" fillId="0" borderId="1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4" fillId="0" borderId="16" xfId="1" applyFont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20" fillId="0" borderId="18" xfId="1" applyFont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22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23" fillId="0" borderId="18" xfId="1" applyFont="1" applyBorder="1" applyAlignment="1">
      <alignment horizontal="center"/>
    </xf>
    <xf numFmtId="0" fontId="19" fillId="0" borderId="18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8" xfId="1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</cellXfs>
  <cellStyles count="6">
    <cellStyle name="Обычный" xfId="0" builtinId="0"/>
    <cellStyle name="Обычный 2" xfId="5"/>
    <cellStyle name="Обычный 3" xfId="4"/>
    <cellStyle name="Обычный_РТП 25-Т1,Т2" xfId="1"/>
    <cellStyle name="Обычный_Ф.НИКИТИНО" xfId="2"/>
    <cellStyle name="Обычный_ЯЧ.4,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er1/&#1056;&#1072;&#1073;&#1086;&#1095;&#1080;&#1081;%20&#1089;&#1090;&#1086;&#1083;/&#1056;&#1077;&#1078;&#1080;&#1084;&#1085;&#1099;&#1081;%20&#1076;&#1077;&#1085;&#1100;%2020.06.2018/&#1058;&#1072;&#1073;&#1083;&#1080;&#1094;&#1099;%20&#1088;&#1077;&#1078;&#1080;&#1084;&#1085;&#1086;&#1075;&#1086;%20&#1076;&#1085;&#1103;%2020.06.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_БМЗ"/>
      <sheetName val="БМЗ-1 (БМЗ-2)"/>
      <sheetName val="РТП-25"/>
      <sheetName val="ВОЭК"/>
      <sheetName val="Вологдастрой"/>
      <sheetName val="Теплоэнергия"/>
      <sheetName val="Русская баня"/>
      <sheetName val="СЗ (сводная)"/>
      <sheetName val="СХ"/>
      <sheetName val="ВПЗ,Кондитерская фабрика"/>
      <sheetName val="ТП-682"/>
      <sheetName val="ТП-809"/>
      <sheetName val="РТП-44"/>
    </sheetNames>
    <sheetDataSet>
      <sheetData sheetId="0"/>
      <sheetData sheetId="1"/>
      <sheetData sheetId="2"/>
      <sheetData sheetId="3"/>
      <sheetData sheetId="4">
        <row r="16">
          <cell r="D16">
            <v>30</v>
          </cell>
        </row>
        <row r="17">
          <cell r="D17">
            <v>29.6</v>
          </cell>
        </row>
        <row r="21">
          <cell r="D21">
            <v>36.5</v>
          </cell>
        </row>
        <row r="32">
          <cell r="D32">
            <v>43.5</v>
          </cell>
        </row>
      </sheetData>
      <sheetData sheetId="5"/>
      <sheetData sheetId="6">
        <row r="16">
          <cell r="D16">
            <v>1.208</v>
          </cell>
        </row>
        <row r="17">
          <cell r="D17">
            <v>0.434</v>
          </cell>
        </row>
        <row r="21">
          <cell r="D21">
            <v>0.38900000000000001</v>
          </cell>
        </row>
        <row r="32">
          <cell r="D32">
            <v>2.948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80" zoomScaleNormal="80" workbookViewId="0">
      <selection activeCell="L8" sqref="L8"/>
    </sheetView>
  </sheetViews>
  <sheetFormatPr defaultRowHeight="15"/>
  <cols>
    <col min="1" max="1" width="9.140625" style="22"/>
    <col min="2" max="3" width="17" style="22" customWidth="1"/>
    <col min="4" max="4" width="17.85546875" style="22" customWidth="1"/>
    <col min="5" max="5" width="16.85546875" style="22" customWidth="1"/>
    <col min="6" max="7" width="17" style="22" customWidth="1"/>
    <col min="8" max="16384" width="9.140625" style="22"/>
  </cols>
  <sheetData>
    <row r="1" spans="1:7">
      <c r="F1" s="13" t="s">
        <v>11</v>
      </c>
    </row>
    <row r="2" spans="1:7" ht="13.5" customHeight="1">
      <c r="F2" s="2" t="s">
        <v>12</v>
      </c>
    </row>
    <row r="3" spans="1:7" ht="18.75">
      <c r="D3" s="36" t="s">
        <v>25</v>
      </c>
    </row>
    <row r="4" spans="1:7" ht="18.75">
      <c r="D4" s="36" t="s">
        <v>97</v>
      </c>
    </row>
    <row r="5" spans="1:7" ht="18.75">
      <c r="D5" s="36" t="s">
        <v>26</v>
      </c>
    </row>
    <row r="6" spans="1:7" ht="18.75">
      <c r="D6" s="36" t="s">
        <v>40</v>
      </c>
    </row>
    <row r="7" spans="1:7" ht="15.75" customHeight="1">
      <c r="A7" s="128" t="s">
        <v>5</v>
      </c>
      <c r="B7" s="131" t="s">
        <v>3</v>
      </c>
      <c r="C7" s="132"/>
      <c r="D7" s="132"/>
      <c r="E7" s="132"/>
      <c r="F7" s="132"/>
      <c r="G7" s="133"/>
    </row>
    <row r="8" spans="1:7" ht="31.5" customHeight="1">
      <c r="A8" s="129"/>
      <c r="B8" s="134" t="s">
        <v>3</v>
      </c>
      <c r="C8" s="135"/>
      <c r="D8" s="136"/>
      <c r="E8" s="134" t="s">
        <v>8</v>
      </c>
      <c r="F8" s="135"/>
      <c r="G8" s="136"/>
    </row>
    <row r="9" spans="1:7" ht="15.75" customHeight="1">
      <c r="A9" s="129"/>
      <c r="B9" s="137"/>
      <c r="C9" s="138"/>
      <c r="D9" s="139"/>
      <c r="E9" s="137"/>
      <c r="F9" s="138"/>
      <c r="G9" s="139"/>
    </row>
    <row r="10" spans="1:7" ht="94.5">
      <c r="A10" s="130"/>
      <c r="B10" s="19" t="s">
        <v>27</v>
      </c>
      <c r="C10" s="19" t="s">
        <v>28</v>
      </c>
      <c r="D10" s="19" t="s">
        <v>29</v>
      </c>
      <c r="E10" s="19" t="s">
        <v>27</v>
      </c>
      <c r="F10" s="19" t="s">
        <v>28</v>
      </c>
      <c r="G10" s="19" t="s">
        <v>29</v>
      </c>
    </row>
    <row r="11" spans="1:7" ht="15.75">
      <c r="A11" s="19">
        <v>1</v>
      </c>
      <c r="B11" s="8">
        <v>2</v>
      </c>
      <c r="C11" s="19">
        <v>3</v>
      </c>
      <c r="D11" s="19">
        <v>4</v>
      </c>
      <c r="E11" s="19">
        <v>5</v>
      </c>
      <c r="F11" s="8">
        <v>6</v>
      </c>
      <c r="G11" s="19">
        <v>7</v>
      </c>
    </row>
    <row r="12" spans="1:7">
      <c r="A12" s="12">
        <v>1</v>
      </c>
      <c r="B12" s="23">
        <f>'БМЗ-1 (БМЗ-2)'!D15+'БМЗ-1 (БМЗ-2)'!G15+'РТП-25'!D15+Вологдастрой!D15</f>
        <v>317.42</v>
      </c>
      <c r="C12" s="20">
        <f>ВОЭК!D15+ВОЭК!G15+Вологдастрой!D15+'Русская баня'!D15+Теплоэнергия!D15</f>
        <v>209.71299999999999</v>
      </c>
      <c r="D12" s="23">
        <f>B12-C12</f>
        <v>107.70700000000002</v>
      </c>
      <c r="E12" s="23">
        <f>'БМЗ-1 (БМЗ-2)'!J15+'БМЗ-1 (БМЗ-2)'!M15+'РТП-25'!J15+Вологдастрой!J15</f>
        <v>110.16</v>
      </c>
      <c r="F12" s="23">
        <f>ВОЭК!J15+ВОЭК!M15+Вологдастрой!J15</f>
        <v>74.460000000000008</v>
      </c>
      <c r="G12" s="23">
        <f>E12-F12</f>
        <v>35.699999999999989</v>
      </c>
    </row>
    <row r="13" spans="1:7">
      <c r="A13" s="12">
        <v>2</v>
      </c>
      <c r="B13" s="23">
        <f>'БМЗ-1 (БМЗ-2)'!D16+'БМЗ-1 (БМЗ-2)'!G16+'РТП-25'!D16+Вологдастрой!D16</f>
        <v>296.76</v>
      </c>
      <c r="C13" s="20">
        <f>ВОЭК!D16+ВОЭК!G16+Вологдастрой!D16+'Русская баня'!D16+Теплоэнергия!D16</f>
        <v>191.46799999999999</v>
      </c>
      <c r="D13" s="23">
        <f t="shared" ref="D13:D36" si="0">B13-C13</f>
        <v>105.292</v>
      </c>
      <c r="E13" s="23">
        <f>'БМЗ-1 (БМЗ-2)'!J16+'БМЗ-1 (БМЗ-2)'!M16+'РТП-25'!J16+Вологдастрой!J16</f>
        <v>105.84</v>
      </c>
      <c r="F13" s="23">
        <f>ВОЭК!J16+ВОЭК!M16+Вологдастрой!J16</f>
        <v>76.38</v>
      </c>
      <c r="G13" s="23">
        <f t="shared" ref="G13:G36" si="1">E13-F13</f>
        <v>29.460000000000008</v>
      </c>
    </row>
    <row r="14" spans="1:7">
      <c r="A14" s="12">
        <v>3</v>
      </c>
      <c r="B14" s="23">
        <f>'БМЗ-1 (БМЗ-2)'!D17+'БМЗ-1 (БМЗ-2)'!G17+'РТП-25'!D17+Вологдастрой!D15</f>
        <v>281.42</v>
      </c>
      <c r="C14" s="20">
        <f>ВОЭК!D17+ВОЭК!G17+Вологдастрой!D17+'Русская баня'!D17+Теплоэнергия!D17</f>
        <v>175.774</v>
      </c>
      <c r="D14" s="23">
        <f t="shared" si="0"/>
        <v>105.64600000000002</v>
      </c>
      <c r="E14" s="23">
        <f>'БМЗ-1 (БМЗ-2)'!J17+'БМЗ-1 (БМЗ-2)'!M17+'РТП-25'!J17+Вологдастрой!J17</f>
        <v>99.72</v>
      </c>
      <c r="F14" s="23">
        <f>ВОЭК!J17+ВОЭК!M17+Вологдастрой!J17</f>
        <v>72.599999999999994</v>
      </c>
      <c r="G14" s="23">
        <f t="shared" si="1"/>
        <v>27.120000000000005</v>
      </c>
    </row>
    <row r="15" spans="1:7">
      <c r="A15" s="12">
        <v>4</v>
      </c>
      <c r="B15" s="23">
        <f>'БМЗ-1 (БМЗ-2)'!D18+'БМЗ-1 (БМЗ-2)'!G18+'РТП-25'!D18+Вологдастрой!D18</f>
        <v>270.86</v>
      </c>
      <c r="C15" s="20">
        <f>ВОЭК!D18+ВОЭК!G18+Вологдастрой!D18+'Русская баня'!D18+Теплоэнергия!D18</f>
        <v>170.31100000000004</v>
      </c>
      <c r="D15" s="23">
        <f t="shared" si="0"/>
        <v>100.54899999999998</v>
      </c>
      <c r="E15" s="23">
        <f>'БМЗ-1 (БМЗ-2)'!J18+'БМЗ-1 (БМЗ-2)'!M18+'РТП-25'!J18+Вологдастрой!J18</f>
        <v>101.52000000000001</v>
      </c>
      <c r="F15" s="23">
        <f>ВОЭК!J18+ВОЭК!M18+Вологдастрой!J18</f>
        <v>73.260000000000005</v>
      </c>
      <c r="G15" s="23">
        <f t="shared" si="1"/>
        <v>28.260000000000005</v>
      </c>
    </row>
    <row r="16" spans="1:7">
      <c r="A16" s="12">
        <v>5</v>
      </c>
      <c r="B16" s="23">
        <f>'БМЗ-1 (БМЗ-2)'!D19+'БМЗ-1 (БМЗ-2)'!G19+'РТП-25'!D19+Вологдастрой!D19</f>
        <v>276.62</v>
      </c>
      <c r="C16" s="20">
        <f>ВОЭК!D19+ВОЭК!G19+Вологдастрой!D19+'Русская баня'!D19+Теплоэнергия!D19</f>
        <v>168.751</v>
      </c>
      <c r="D16" s="23">
        <f t="shared" si="0"/>
        <v>107.869</v>
      </c>
      <c r="E16" s="23">
        <f>'БМЗ-1 (БМЗ-2)'!J19+'БМЗ-1 (БМЗ-2)'!M19+'РТП-25'!J19+Вологдастрой!J19</f>
        <v>99</v>
      </c>
      <c r="F16" s="23">
        <f>ВОЭК!J19+ВОЭК!M19+Вологдастрой!J19</f>
        <v>71.100000000000009</v>
      </c>
      <c r="G16" s="23">
        <f t="shared" si="1"/>
        <v>27.899999999999991</v>
      </c>
    </row>
    <row r="17" spans="1:7">
      <c r="A17" s="12">
        <v>6</v>
      </c>
      <c r="B17" s="23">
        <f>'БМЗ-1 (БМЗ-2)'!D20+'БМЗ-1 (БМЗ-2)'!G20+'РТП-25'!D20+Вологдастрой!D20</f>
        <v>295.16000000000003</v>
      </c>
      <c r="C17" s="20">
        <f>ВОЭК!D20+ВОЭК!G20+Вологдастрой!D20+'Русская баня'!D20+Теплоэнергия!D20</f>
        <v>179.36799999999999</v>
      </c>
      <c r="D17" s="23">
        <f t="shared" si="0"/>
        <v>115.79200000000003</v>
      </c>
      <c r="E17" s="23">
        <f>'БМЗ-1 (БМЗ-2)'!J20+'БМЗ-1 (БМЗ-2)'!M20+'РТП-25'!J20+Вологдастрой!J20</f>
        <v>101.16</v>
      </c>
      <c r="F17" s="23">
        <f>ВОЭК!J20+ВОЭК!M20+Вологдастрой!J20</f>
        <v>71.460000000000008</v>
      </c>
      <c r="G17" s="23">
        <f t="shared" si="1"/>
        <v>29.699999999999989</v>
      </c>
    </row>
    <row r="18" spans="1:7">
      <c r="A18" s="12">
        <v>7</v>
      </c>
      <c r="B18" s="23">
        <f>'БМЗ-1 (БМЗ-2)'!D21+'БМЗ-1 (БМЗ-2)'!G21+'РТП-25'!D21+Вологдастрой!D21</f>
        <v>363.74</v>
      </c>
      <c r="C18" s="20">
        <f>ВОЭК!D21+ВОЭК!G21+Вологдастрой!D21+'Русская баня'!D21+Теплоэнергия!D21</f>
        <v>217.309</v>
      </c>
      <c r="D18" s="23">
        <f t="shared" si="0"/>
        <v>146.43100000000001</v>
      </c>
      <c r="E18" s="23">
        <f>'БМЗ-1 (БМЗ-2)'!J21+'БМЗ-1 (БМЗ-2)'!M21+'РТП-25'!J21+Вологдастрой!J21</f>
        <v>102.96000000000001</v>
      </c>
      <c r="F18" s="23">
        <f>ВОЭК!J21+ВОЭК!M21+Вологдастрой!J21</f>
        <v>72.11999999999999</v>
      </c>
      <c r="G18" s="23">
        <f t="shared" si="1"/>
        <v>30.840000000000018</v>
      </c>
    </row>
    <row r="19" spans="1:7">
      <c r="A19" s="12">
        <v>8</v>
      </c>
      <c r="B19" s="23">
        <f>'БМЗ-1 (БМЗ-2)'!D22+'БМЗ-1 (БМЗ-2)'!G22+'РТП-25'!D22+Вологдастрой!D22</f>
        <v>456.34000000000003</v>
      </c>
      <c r="C19" s="20">
        <f>ВОЭК!D22+ВОЭК!G22+Вологдастрой!D22+'Русская баня'!D22+Теплоэнергия!D22</f>
        <v>260.10000000000002</v>
      </c>
      <c r="D19" s="23">
        <f t="shared" si="0"/>
        <v>196.24</v>
      </c>
      <c r="E19" s="23">
        <f>'БМЗ-1 (БМЗ-2)'!J22+'БМЗ-1 (БМЗ-2)'!M22+'РТП-25'!J22+Вологдастрой!J22</f>
        <v>121.32</v>
      </c>
      <c r="F19" s="23">
        <f>ВОЭК!J22+ВОЭК!M22+Вологдастрой!J22</f>
        <v>72</v>
      </c>
      <c r="G19" s="23">
        <f t="shared" si="1"/>
        <v>49.319999999999993</v>
      </c>
    </row>
    <row r="20" spans="1:7">
      <c r="A20" s="12">
        <v>9</v>
      </c>
      <c r="B20" s="23">
        <f>'БМЗ-1 (БМЗ-2)'!D23+'БМЗ-1 (БМЗ-2)'!G23+'РТП-25'!D23+Вологдастрой!D23</f>
        <v>641.52</v>
      </c>
      <c r="C20" s="20">
        <f>ВОЭК!D23+ВОЭК!G23+Вологдастрой!D23+'Русская баня'!D23+Теплоэнергия!D23</f>
        <v>288.33199999999999</v>
      </c>
      <c r="D20" s="23">
        <f t="shared" si="0"/>
        <v>353.18799999999999</v>
      </c>
      <c r="E20" s="23">
        <f>'БМЗ-1 (БМЗ-2)'!J23+'БМЗ-1 (БМЗ-2)'!M23+'РТП-25'!J23+Вологдастрой!J23</f>
        <v>201.24</v>
      </c>
      <c r="F20" s="23">
        <f>ВОЭК!J23+ВОЭК!M23+Вологдастрой!J23</f>
        <v>84.300000000000011</v>
      </c>
      <c r="G20" s="23">
        <f t="shared" si="1"/>
        <v>116.94</v>
      </c>
    </row>
    <row r="21" spans="1:7">
      <c r="A21" s="12">
        <v>10</v>
      </c>
      <c r="B21" s="23">
        <f>'БМЗ-1 (БМЗ-2)'!D24+'БМЗ-1 (БМЗ-2)'!G24+'РТП-25'!D24+Вологдастрой!D24</f>
        <v>731.88</v>
      </c>
      <c r="C21" s="20">
        <f>ВОЭК!D24+ВОЭК!G24+Вологдастрой!D24+'Русская баня'!D24+Теплоэнергия!D24</f>
        <v>309.10299999999995</v>
      </c>
      <c r="D21" s="23">
        <f t="shared" si="0"/>
        <v>422.77700000000004</v>
      </c>
      <c r="E21" s="23">
        <f>'БМЗ-1 (БМЗ-2)'!J24+'БМЗ-1 (БМЗ-2)'!M24+'РТП-25'!J24+Вологдастрой!J24</f>
        <v>231.48</v>
      </c>
      <c r="F21" s="23">
        <f>ВОЭК!J24+ВОЭК!M24+Вологдастрой!J24</f>
        <v>88.8</v>
      </c>
      <c r="G21" s="23">
        <f t="shared" si="1"/>
        <v>142.68</v>
      </c>
    </row>
    <row r="22" spans="1:7">
      <c r="A22" s="12">
        <v>11</v>
      </c>
      <c r="B22" s="23">
        <f>'БМЗ-1 (БМЗ-2)'!D25+'БМЗ-1 (БМЗ-2)'!G25+'РТП-25'!D25+Вологдастрой!D125</f>
        <v>670.68000000000006</v>
      </c>
      <c r="C22" s="20">
        <f>ВОЭК!D25+ВОЭК!G25+Вологдастрой!D25+'Русская баня'!D25+Теплоэнергия!D25</f>
        <v>312.22500000000002</v>
      </c>
      <c r="D22" s="23">
        <f t="shared" si="0"/>
        <v>358.45500000000004</v>
      </c>
      <c r="E22" s="23">
        <f>'БМЗ-1 (БМЗ-2)'!J25+'БМЗ-1 (БМЗ-2)'!M25+'РТП-25'!J25+Вологдастрой!J25</f>
        <v>246.6</v>
      </c>
      <c r="F22" s="23">
        <f>ВОЭК!J25+ВОЭК!M25+Вологдастрой!J25</f>
        <v>91.2</v>
      </c>
      <c r="G22" s="23">
        <f t="shared" si="1"/>
        <v>155.39999999999998</v>
      </c>
    </row>
    <row r="23" spans="1:7">
      <c r="A23" s="12">
        <v>12</v>
      </c>
      <c r="B23" s="23">
        <f>'БМЗ-1 (БМЗ-2)'!D26+'БМЗ-1 (БМЗ-2)'!G26+'РТП-25'!D26+Вологдастрой!D26</f>
        <v>700.74</v>
      </c>
      <c r="C23" s="20">
        <f>ВОЭК!D26+ВОЭК!G26+Вологдастрой!D26+'Русская баня'!D26+Теплоэнергия!D26</f>
        <v>309.98899999999998</v>
      </c>
      <c r="D23" s="23">
        <f t="shared" si="0"/>
        <v>390.75100000000003</v>
      </c>
      <c r="E23" s="23">
        <f>'БМЗ-1 (БМЗ-2)'!J26+'БМЗ-1 (БМЗ-2)'!M26+'РТП-25'!J26+Вологдастрой!J26</f>
        <v>209.16</v>
      </c>
      <c r="F23" s="23">
        <f>ВОЭК!J26+ВОЭК!M26+Вологдастрой!J26</f>
        <v>91.61999999999999</v>
      </c>
      <c r="G23" s="23">
        <f t="shared" si="1"/>
        <v>117.54</v>
      </c>
    </row>
    <row r="24" spans="1:7">
      <c r="A24" s="12">
        <v>13</v>
      </c>
      <c r="B24" s="23">
        <f>'БМЗ-1 (БМЗ-2)'!D27+'БМЗ-1 (БМЗ-2)'!G27+'РТП-25'!D27+Вологдастрой!D27</f>
        <v>693.06000000000006</v>
      </c>
      <c r="C24" s="20">
        <f>ВОЭК!D27+ВОЭК!G27+Вологдастрой!D27+'Русская баня'!D27+Теплоэнергия!D27</f>
        <v>309.94700000000012</v>
      </c>
      <c r="D24" s="23">
        <f t="shared" si="0"/>
        <v>383.11299999999994</v>
      </c>
      <c r="E24" s="23">
        <f>'БМЗ-1 (БМЗ-2)'!J27+'БМЗ-1 (БМЗ-2)'!M27+'РТП-25'!J27+Вологдастрой!J27</f>
        <v>215.64</v>
      </c>
      <c r="F24" s="23">
        <f>ВОЭК!J27+ВОЭК!M27+Вологдастрой!J27</f>
        <v>95.7</v>
      </c>
      <c r="G24" s="23">
        <f t="shared" si="1"/>
        <v>119.93999999999998</v>
      </c>
    </row>
    <row r="25" spans="1:7">
      <c r="A25" s="12">
        <v>14</v>
      </c>
      <c r="B25" s="23">
        <f>'БМЗ-1 (БМЗ-2)'!D28+'БМЗ-1 (БМЗ-2)'!G28+'РТП-25'!D28+Вологдастрой!D28</f>
        <v>770.42000000000007</v>
      </c>
      <c r="C25" s="20">
        <f>ВОЭК!D28+ВОЭК!G28+Вологдастрой!D28+'Русская баня'!D28+Теплоэнергия!D28</f>
        <v>307.209</v>
      </c>
      <c r="D25" s="23">
        <f t="shared" si="0"/>
        <v>463.21100000000007</v>
      </c>
      <c r="E25" s="23">
        <f>'БМЗ-1 (БМЗ-2)'!J28+'БМЗ-1 (БМЗ-2)'!M28+'РТП-25'!J28+Вологдастрой!J28</f>
        <v>285.48</v>
      </c>
      <c r="F25" s="23">
        <f>ВОЭК!J28+ВОЭК!M28+Вологдастрой!J28</f>
        <v>90.84</v>
      </c>
      <c r="G25" s="23">
        <f t="shared" si="1"/>
        <v>194.64000000000001</v>
      </c>
    </row>
    <row r="26" spans="1:7">
      <c r="A26" s="12">
        <v>15</v>
      </c>
      <c r="B26" s="23">
        <f>'БМЗ-1 (БМЗ-2)'!D29+'БМЗ-1 (БМЗ-2)'!G29+'РТП-25'!D29+Вологдастрой!D29</f>
        <v>739.36</v>
      </c>
      <c r="C26" s="20">
        <f>ВОЭК!D29+ВОЭК!G29+Вологдастрой!D29+'Русская баня'!D29+Теплоэнергия!D29</f>
        <v>337.29700000000003</v>
      </c>
      <c r="D26" s="23">
        <f t="shared" si="0"/>
        <v>402.06299999999999</v>
      </c>
      <c r="E26" s="23">
        <f>'БМЗ-1 (БМЗ-2)'!J29+'БМЗ-1 (БМЗ-2)'!M29+'РТП-25'!J29+Вологдастрой!J29</f>
        <v>237.6</v>
      </c>
      <c r="F26" s="23">
        <f>ВОЭК!J29+ВОЭК!M29+Вологдастрой!J29</f>
        <v>96.06</v>
      </c>
      <c r="G26" s="23">
        <f t="shared" si="1"/>
        <v>141.54</v>
      </c>
    </row>
    <row r="27" spans="1:7">
      <c r="A27" s="12">
        <v>16</v>
      </c>
      <c r="B27" s="23">
        <f>'БМЗ-1 (БМЗ-2)'!D30+'БМЗ-1 (БМЗ-2)'!G30+'РТП-25'!D30+Вологдастрой!D30</f>
        <v>724.14</v>
      </c>
      <c r="C27" s="20">
        <f>ВОЭК!D30+ВОЭК!G30+Вологдастрой!D30+'Русская баня'!D30+Теплоэнергия!D30</f>
        <v>318.36900000000003</v>
      </c>
      <c r="D27" s="23">
        <f t="shared" si="0"/>
        <v>405.77099999999996</v>
      </c>
      <c r="E27" s="23">
        <f>'БМЗ-1 (БМЗ-2)'!J30+'БМЗ-1 (БМЗ-2)'!M30+'РТП-25'!J30+Вологдастрой!J30</f>
        <v>257.39999999999998</v>
      </c>
      <c r="F27" s="23">
        <f>ВОЭК!J30+ВОЭК!M30+Вологдастрой!J30</f>
        <v>92.46</v>
      </c>
      <c r="G27" s="23">
        <f t="shared" si="1"/>
        <v>164.94</v>
      </c>
    </row>
    <row r="28" spans="1:7">
      <c r="A28" s="12">
        <v>17</v>
      </c>
      <c r="B28" s="23">
        <f>'БМЗ-1 (БМЗ-2)'!D31+'БМЗ-1 (БМЗ-2)'!G31+'РТП-25'!D31+Вологдастрой!D31</f>
        <v>678.2399999999999</v>
      </c>
      <c r="C28" s="20">
        <f>ВОЭК!D31+ВОЭК!G31+Вологдастрой!D31+'Русская баня'!D31+Теплоэнергия!D31</f>
        <v>297.99</v>
      </c>
      <c r="D28" s="23">
        <f t="shared" si="0"/>
        <v>380.24999999999989</v>
      </c>
      <c r="E28" s="23">
        <f>'БМЗ-1 (БМЗ-2)'!J31+'БМЗ-1 (БМЗ-2)'!M31+'РТП-25'!J31+Вологдастрой!J31</f>
        <v>208.8</v>
      </c>
      <c r="F28" s="23">
        <f>ВОЭК!J31+ВОЭК!M31+Вологдастрой!J31</f>
        <v>90.419999999999987</v>
      </c>
      <c r="G28" s="23">
        <f t="shared" si="1"/>
        <v>118.38000000000002</v>
      </c>
    </row>
    <row r="29" spans="1:7">
      <c r="A29" s="12">
        <v>18</v>
      </c>
      <c r="B29" s="23">
        <f>'БМЗ-1 (БМЗ-2)'!D32+'БМЗ-1 (БМЗ-2)'!G32+'РТП-25'!D32+Вологдастрой!D32</f>
        <v>604.02</v>
      </c>
      <c r="C29" s="20">
        <f>ВОЭК!D32+ВОЭК!G32+Вологдастрой!D32+'Русская баня'!D32+Теплоэнергия!D32</f>
        <v>300.62999999999994</v>
      </c>
      <c r="D29" s="23">
        <f t="shared" si="0"/>
        <v>303.39000000000004</v>
      </c>
      <c r="E29" s="23">
        <f>'БМЗ-1 (БМЗ-2)'!J32+'БМЗ-1 (БМЗ-2)'!M32+'РТП-25'!J32+Вологдастрой!J32</f>
        <v>166.68</v>
      </c>
      <c r="F29" s="23">
        <f>ВОЭК!J32+ВОЭК!M32+Вологдастрой!J32</f>
        <v>88.259999999999991</v>
      </c>
      <c r="G29" s="23">
        <f t="shared" si="1"/>
        <v>78.420000000000016</v>
      </c>
    </row>
    <row r="30" spans="1:7">
      <c r="A30" s="12">
        <v>19</v>
      </c>
      <c r="B30" s="23">
        <f>'БМЗ-1 (БМЗ-2)'!D33+'БМЗ-1 (БМЗ-2)'!G33+'РТП-25'!D33+Вологдастрой!D33</f>
        <v>569.29999999999995</v>
      </c>
      <c r="C30" s="20">
        <f>ВОЭК!D33+ВОЭК!G33+Вологдастрой!D33+'Русская баня'!D33+Теплоэнергия!D33</f>
        <v>312.28300000000002</v>
      </c>
      <c r="D30" s="23">
        <f t="shared" si="0"/>
        <v>257.01699999999994</v>
      </c>
      <c r="E30" s="23">
        <f>'БМЗ-1 (БМЗ-2)'!J33+'БМЗ-1 (БМЗ-2)'!M33+'РТП-25'!J33+Вологдастрой!J33</f>
        <v>147.95999999999998</v>
      </c>
      <c r="F30" s="23">
        <f>ВОЭК!J33+ВОЭК!M33+Вологдастрой!J33</f>
        <v>86.16</v>
      </c>
      <c r="G30" s="23">
        <f t="shared" si="1"/>
        <v>61.799999999999983</v>
      </c>
    </row>
    <row r="31" spans="1:7">
      <c r="A31" s="12">
        <v>20</v>
      </c>
      <c r="B31" s="23">
        <f>'БМЗ-1 (БМЗ-2)'!D34+'БМЗ-1 (БМЗ-2)'!G34+'РТП-25'!D34+Вологдастрой!D34</f>
        <v>506.86</v>
      </c>
      <c r="C31" s="20">
        <f>ВОЭК!D34+ВОЭК!G34+Вологдастрой!D34+'Русская баня'!D34+Теплоэнергия!D34</f>
        <v>306.83699999999999</v>
      </c>
      <c r="D31" s="23">
        <f t="shared" si="0"/>
        <v>200.02300000000002</v>
      </c>
      <c r="E31" s="23">
        <f>'БМЗ-1 (БМЗ-2)'!J34+'БМЗ-1 (БМЗ-2)'!M34+'РТП-25'!J34+Вологдастрой!J34</f>
        <v>142.92000000000002</v>
      </c>
      <c r="F31" s="23">
        <f>ВОЭК!J34+ВОЭК!M34+Вологдастрой!J34</f>
        <v>88.860000000000014</v>
      </c>
      <c r="G31" s="23">
        <f t="shared" si="1"/>
        <v>54.06</v>
      </c>
    </row>
    <row r="32" spans="1:7">
      <c r="A32" s="12">
        <v>21</v>
      </c>
      <c r="B32" s="23">
        <f>'БМЗ-1 (БМЗ-2)'!D35+'БМЗ-1 (БМЗ-2)'!G35+'РТП-25'!D35+Вологдастрой!D35</f>
        <v>477.84000000000003</v>
      </c>
      <c r="C32" s="20">
        <f>ВОЭК!D35+ВОЭК!G35+Вологдастрой!D35+'Русская баня'!D35+Теплоэнергия!D35</f>
        <v>308.19599999999997</v>
      </c>
      <c r="D32" s="23">
        <f t="shared" si="0"/>
        <v>169.64400000000006</v>
      </c>
      <c r="E32" s="23">
        <f>'БМЗ-1 (БМЗ-2)'!J35+'БМЗ-1 (БМЗ-2)'!M35+'РТП-25'!J35+Вологдастрой!J35</f>
        <v>124.56</v>
      </c>
      <c r="F32" s="23">
        <f>ВОЭК!J35+ВОЭК!M35+Вологдастрой!J35</f>
        <v>85.38</v>
      </c>
      <c r="G32" s="23">
        <f t="shared" si="1"/>
        <v>39.180000000000007</v>
      </c>
    </row>
    <row r="33" spans="1:7">
      <c r="A33" s="12">
        <v>22</v>
      </c>
      <c r="B33" s="23">
        <f>'БМЗ-1 (БМЗ-2)'!D36+'БМЗ-1 (БМЗ-2)'!G36+'РТП-25'!D36+Вологдастрой!D36</f>
        <v>475.09999999999997</v>
      </c>
      <c r="C33" s="20">
        <f>ВОЭК!D36+ВОЭК!G36+Вологдастрой!D36+'Русская баня'!D36+Теплоэнергия!D36</f>
        <v>314.26299999999998</v>
      </c>
      <c r="D33" s="23">
        <f t="shared" si="0"/>
        <v>160.83699999999999</v>
      </c>
      <c r="E33" s="23">
        <f>'БМЗ-1 (БМЗ-2)'!J36+'БМЗ-1 (БМЗ-2)'!M36+'РТП-25'!J36+Вологдастрой!J36</f>
        <v>114.12</v>
      </c>
      <c r="F33" s="23">
        <f>ВОЭК!J36+ВОЭК!M36+Вологдастрой!J36</f>
        <v>76.259999999999991</v>
      </c>
      <c r="G33" s="23">
        <f t="shared" si="1"/>
        <v>37.860000000000014</v>
      </c>
    </row>
    <row r="34" spans="1:7">
      <c r="A34" s="12">
        <v>23</v>
      </c>
      <c r="B34" s="23">
        <f>'БМЗ-1 (БМЗ-2)'!D37+'БМЗ-1 (БМЗ-2)'!G37+'РТП-25'!D37+Вологдастрой!D37</f>
        <v>439.24</v>
      </c>
      <c r="C34" s="20">
        <f>ВОЭК!D37+ВОЭК!G37+Вологдастрой!D37+'Русская баня'!D37+Теплоэнергия!D37</f>
        <v>297.97899999999998</v>
      </c>
      <c r="D34" s="23">
        <f t="shared" si="0"/>
        <v>141.26100000000002</v>
      </c>
      <c r="E34" s="23">
        <f>'БМЗ-1 (БМЗ-2)'!J37+'БМЗ-1 (БМЗ-2)'!M37+'РТП-25'!J37+Вологдастрой!J37</f>
        <v>105.47999999999999</v>
      </c>
      <c r="F34" s="23">
        <f>ВОЭК!J37+ВОЭК!M37+Вологдастрой!J37</f>
        <v>72.240000000000009</v>
      </c>
      <c r="G34" s="23">
        <f t="shared" si="1"/>
        <v>33.239999999999981</v>
      </c>
    </row>
    <row r="35" spans="1:7">
      <c r="A35" s="12">
        <v>24</v>
      </c>
      <c r="B35" s="23">
        <f>'БМЗ-1 (БМЗ-2)'!D38+'БМЗ-1 (БМЗ-2)'!G38+'РТП-25'!D38+Вологдастрой!D38</f>
        <v>383.5</v>
      </c>
      <c r="C35" s="20">
        <f>ВОЭК!D38+ВОЭК!G38+Вологдастрой!D38+'Русская баня'!D38+Теплоэнергия!D38</f>
        <v>256.62700000000001</v>
      </c>
      <c r="D35" s="23">
        <f t="shared" si="0"/>
        <v>126.87299999999999</v>
      </c>
      <c r="E35" s="23">
        <f>'БМЗ-1 (БМЗ-2)'!J38+'БМЗ-1 (БМЗ-2)'!M38+'РТП-25'!J38+Вологдастрой!J38</f>
        <v>101.88</v>
      </c>
      <c r="F35" s="23">
        <f>ВОЭК!J38+ВОЭК!M38+Вологдастрой!J38</f>
        <v>69.539999999999992</v>
      </c>
      <c r="G35" s="23">
        <f t="shared" si="1"/>
        <v>32.340000000000003</v>
      </c>
    </row>
    <row r="36" spans="1:7">
      <c r="A36" s="11" t="s">
        <v>9</v>
      </c>
      <c r="B36" s="23">
        <f>'БМЗ-1 (БМЗ-2)'!D39+'БМЗ-1 (БМЗ-2)'!G39+'РТП-25'!D39+Вологдастрой!D39</f>
        <v>12410.92</v>
      </c>
      <c r="C36" s="20">
        <f>ВОЭК!D39+ВОЭК!G39+Вологдастрой!D39+'Русская баня'!D39+Теплоэнергия!D39</f>
        <v>6460.07</v>
      </c>
      <c r="D36" s="23">
        <f t="shared" si="0"/>
        <v>5950.85</v>
      </c>
      <c r="E36" s="23">
        <f>SUM(E12:E35)</f>
        <v>3838.6800000000003</v>
      </c>
      <c r="F36" s="23">
        <f>SUM(F12:F35)</f>
        <v>1971.48</v>
      </c>
      <c r="G36" s="23">
        <f t="shared" si="1"/>
        <v>1867.2000000000003</v>
      </c>
    </row>
    <row r="38" spans="1:7" ht="37.5" customHeight="1">
      <c r="A38" s="5" t="s">
        <v>41</v>
      </c>
      <c r="B38" s="5"/>
      <c r="C38" s="5"/>
      <c r="D38" s="5"/>
      <c r="E38" s="5" t="s">
        <v>71</v>
      </c>
      <c r="F38" s="5"/>
      <c r="G38" s="5"/>
    </row>
  </sheetData>
  <mergeCells count="4">
    <mergeCell ref="A7:A10"/>
    <mergeCell ref="B7:G7"/>
    <mergeCell ref="B8:D9"/>
    <mergeCell ref="E8:G9"/>
  </mergeCells>
  <pageMargins left="0.61" right="0.23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opLeftCell="B28" zoomScale="130" zoomScaleNormal="130" workbookViewId="0">
      <selection activeCell="I41" sqref="I41"/>
    </sheetView>
  </sheetViews>
  <sheetFormatPr defaultRowHeight="15"/>
  <cols>
    <col min="1" max="1" width="6.42578125" style="22" customWidth="1"/>
    <col min="2" max="2" width="11.85546875" style="22" customWidth="1"/>
    <col min="3" max="3" width="9.140625" style="22"/>
    <col min="4" max="4" width="11.42578125" style="22" customWidth="1"/>
    <col min="5" max="5" width="11.28515625" style="22" customWidth="1"/>
    <col min="6" max="6" width="9.140625" style="22"/>
    <col min="7" max="7" width="11.7109375" style="22" customWidth="1"/>
    <col min="8" max="8" width="11.28515625" style="22" customWidth="1"/>
    <col min="9" max="9" width="9.140625" style="22"/>
    <col min="10" max="10" width="12" style="22" customWidth="1"/>
    <col min="11" max="11" width="11" style="22" customWidth="1"/>
    <col min="12" max="12" width="9.140625" style="22"/>
    <col min="13" max="13" width="14.42578125" style="22" customWidth="1"/>
    <col min="14" max="14" width="0.140625" style="22" customWidth="1"/>
    <col min="15" max="16384" width="9.140625" style="22"/>
  </cols>
  <sheetData>
    <row r="1" spans="1:17" s="37" customFormat="1" ht="15.75">
      <c r="A1" s="1" t="s">
        <v>44</v>
      </c>
      <c r="B1" s="22"/>
      <c r="C1" s="22"/>
      <c r="H1" s="13"/>
      <c r="J1" s="13" t="s">
        <v>30</v>
      </c>
      <c r="K1" s="13"/>
    </row>
    <row r="2" spans="1:17" s="37" customFormat="1" ht="11.25" customHeight="1">
      <c r="A2" s="2" t="s">
        <v>0</v>
      </c>
      <c r="B2" s="22"/>
      <c r="C2" s="22"/>
      <c r="J2" s="35" t="s">
        <v>12</v>
      </c>
    </row>
    <row r="3" spans="1:17" s="37" customFormat="1" ht="15.75">
      <c r="A3" s="1" t="s">
        <v>45</v>
      </c>
      <c r="B3" s="22"/>
      <c r="C3" s="22"/>
    </row>
    <row r="4" spans="1:17" ht="15.75">
      <c r="G4" s="3" t="s">
        <v>24</v>
      </c>
      <c r="K4" s="41"/>
    </row>
    <row r="5" spans="1:17" ht="7.5" customHeight="1"/>
    <row r="6" spans="1:17" s="37" customFormat="1">
      <c r="G6" s="42" t="s">
        <v>2</v>
      </c>
    </row>
    <row r="7" spans="1:17" s="37" customFormat="1">
      <c r="G7" s="42" t="s">
        <v>87</v>
      </c>
    </row>
    <row r="8" spans="1:17" s="37" customFormat="1" ht="10.5" customHeight="1">
      <c r="I8" s="42"/>
    </row>
    <row r="9" spans="1:17" s="37" customFormat="1" ht="15.75" customHeight="1">
      <c r="A9" s="182" t="s">
        <v>56</v>
      </c>
      <c r="B9" s="185" t="s">
        <v>3</v>
      </c>
      <c r="C9" s="186"/>
      <c r="D9" s="186"/>
      <c r="E9" s="186"/>
      <c r="F9" s="186"/>
      <c r="G9" s="187"/>
      <c r="H9" s="185" t="s">
        <v>8</v>
      </c>
      <c r="I9" s="186"/>
      <c r="J9" s="186"/>
      <c r="K9" s="186"/>
      <c r="L9" s="186"/>
      <c r="M9" s="187"/>
    </row>
    <row r="10" spans="1:17" s="37" customFormat="1" ht="31.5" customHeight="1">
      <c r="A10" s="183"/>
      <c r="B10" s="188" t="s">
        <v>81</v>
      </c>
      <c r="C10" s="189"/>
      <c r="D10" s="190"/>
      <c r="E10" s="191" t="s">
        <v>80</v>
      </c>
      <c r="F10" s="192"/>
      <c r="G10" s="193"/>
      <c r="H10" s="188" t="s">
        <v>82</v>
      </c>
      <c r="I10" s="189"/>
      <c r="J10" s="190"/>
      <c r="K10" s="191" t="s">
        <v>80</v>
      </c>
      <c r="L10" s="192"/>
      <c r="M10" s="193"/>
      <c r="Q10" s="97"/>
    </row>
    <row r="11" spans="1:17" s="37" customFormat="1" ht="15.75" customHeight="1">
      <c r="A11" s="183"/>
      <c r="B11" s="179" t="s">
        <v>90</v>
      </c>
      <c r="C11" s="180"/>
      <c r="D11" s="181"/>
      <c r="E11" s="179" t="s">
        <v>73</v>
      </c>
      <c r="F11" s="180"/>
      <c r="G11" s="181"/>
      <c r="H11" s="179" t="s">
        <v>90</v>
      </c>
      <c r="I11" s="180"/>
      <c r="J11" s="181"/>
      <c r="K11" s="179" t="s">
        <v>73</v>
      </c>
      <c r="L11" s="180"/>
      <c r="M11" s="181"/>
    </row>
    <row r="12" spans="1:17" s="37" customFormat="1" ht="38.25">
      <c r="A12" s="184"/>
      <c r="B12" s="91" t="s">
        <v>61</v>
      </c>
      <c r="C12" s="92" t="s">
        <v>62</v>
      </c>
      <c r="D12" s="92" t="s">
        <v>63</v>
      </c>
      <c r="E12" s="91" t="s">
        <v>61</v>
      </c>
      <c r="F12" s="92" t="s">
        <v>62</v>
      </c>
      <c r="G12" s="92" t="s">
        <v>63</v>
      </c>
      <c r="H12" s="91" t="s">
        <v>61</v>
      </c>
      <c r="I12" s="92" t="s">
        <v>62</v>
      </c>
      <c r="J12" s="92" t="s">
        <v>63</v>
      </c>
      <c r="K12" s="91" t="s">
        <v>61</v>
      </c>
      <c r="L12" s="92" t="s">
        <v>62</v>
      </c>
      <c r="M12" s="92" t="s">
        <v>63</v>
      </c>
    </row>
    <row r="13" spans="1:17" s="37" customFormat="1">
      <c r="A13" s="85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93">
        <v>10</v>
      </c>
      <c r="K13" s="85">
        <v>11</v>
      </c>
      <c r="L13" s="85">
        <v>12</v>
      </c>
      <c r="M13" s="85">
        <v>13</v>
      </c>
    </row>
    <row r="14" spans="1:17" s="37" customFormat="1">
      <c r="A14" s="85">
        <v>0</v>
      </c>
      <c r="B14" s="85">
        <v>2588.6999999999998</v>
      </c>
      <c r="C14" s="85"/>
      <c r="D14" s="85"/>
      <c r="E14" s="85">
        <v>1439.12</v>
      </c>
      <c r="F14" s="85"/>
      <c r="G14" s="85"/>
      <c r="H14" s="86">
        <v>1291.18</v>
      </c>
      <c r="I14" s="94"/>
      <c r="J14" s="95"/>
      <c r="K14" s="85">
        <v>1056.9100000000001</v>
      </c>
      <c r="L14" s="85"/>
      <c r="M14" s="85"/>
      <c r="N14" s="85">
        <v>0</v>
      </c>
    </row>
    <row r="15" spans="1:17" s="37" customFormat="1">
      <c r="A15" s="85">
        <v>1</v>
      </c>
      <c r="B15" s="85">
        <f>D15/40+B14</f>
        <v>2588.85</v>
      </c>
      <c r="C15" s="85">
        <v>0.15</v>
      </c>
      <c r="D15" s="87">
        <v>6</v>
      </c>
      <c r="E15" s="85">
        <f>G15/40+E14</f>
        <v>1439.37</v>
      </c>
      <c r="F15" s="85">
        <f>E15-E14</f>
        <v>0.25</v>
      </c>
      <c r="G15" s="87">
        <v>10</v>
      </c>
      <c r="H15" s="86">
        <f>J15/40+H14</f>
        <v>1291.23</v>
      </c>
      <c r="I15" s="85">
        <f>H15-H14</f>
        <v>4.9999999999954525E-2</v>
      </c>
      <c r="J15" s="87">
        <v>2</v>
      </c>
      <c r="K15" s="85">
        <f>M15/40+K14</f>
        <v>1057.1600000000001</v>
      </c>
      <c r="L15" s="85">
        <f>K15-K14</f>
        <v>0.25</v>
      </c>
      <c r="M15" s="178">
        <v>10</v>
      </c>
      <c r="N15" s="178"/>
    </row>
    <row r="16" spans="1:17" s="37" customFormat="1">
      <c r="A16" s="85">
        <v>2</v>
      </c>
      <c r="B16" s="85">
        <f t="shared" ref="B16:B36" si="0">D16/40+B15</f>
        <v>2589</v>
      </c>
      <c r="C16" s="85">
        <v>0.15</v>
      </c>
      <c r="D16" s="87">
        <v>6</v>
      </c>
      <c r="E16" s="85">
        <f t="shared" ref="E16:E37" si="1">G16/40+E15</f>
        <v>1439.62</v>
      </c>
      <c r="F16" s="85">
        <f t="shared" ref="F16:F38" si="2">E16-E15</f>
        <v>0.25</v>
      </c>
      <c r="G16" s="87">
        <v>10</v>
      </c>
      <c r="H16" s="86">
        <f t="shared" ref="H16:H37" si="3">J16/40+H15</f>
        <v>1291.28</v>
      </c>
      <c r="I16" s="85">
        <f t="shared" ref="I16:I38" si="4">H16-H15</f>
        <v>4.9999999999954525E-2</v>
      </c>
      <c r="J16" s="87">
        <v>2</v>
      </c>
      <c r="K16" s="85">
        <f t="shared" ref="K16:K37" si="5">M16/40+K15</f>
        <v>1057.4100000000001</v>
      </c>
      <c r="L16" s="85">
        <f t="shared" ref="L16:L38" si="6">K16-K15</f>
        <v>0.25</v>
      </c>
      <c r="M16" s="178">
        <v>10</v>
      </c>
      <c r="N16" s="178"/>
    </row>
    <row r="17" spans="1:14" s="37" customFormat="1">
      <c r="A17" s="85">
        <v>3</v>
      </c>
      <c r="B17" s="85">
        <f t="shared" si="0"/>
        <v>2589.1999999999998</v>
      </c>
      <c r="C17" s="85">
        <v>0.2</v>
      </c>
      <c r="D17" s="87">
        <v>8</v>
      </c>
      <c r="E17" s="85">
        <f t="shared" si="1"/>
        <v>1439.82</v>
      </c>
      <c r="F17" s="85">
        <f t="shared" si="2"/>
        <v>0.20000000000004547</v>
      </c>
      <c r="G17" s="87">
        <v>8</v>
      </c>
      <c r="H17" s="86">
        <f t="shared" si="3"/>
        <v>1291.33</v>
      </c>
      <c r="I17" s="85">
        <f t="shared" si="4"/>
        <v>4.9999999999954525E-2</v>
      </c>
      <c r="J17" s="87">
        <v>2</v>
      </c>
      <c r="K17" s="85">
        <f t="shared" si="5"/>
        <v>1057.5600000000002</v>
      </c>
      <c r="L17" s="85">
        <f t="shared" si="6"/>
        <v>0.15000000000009095</v>
      </c>
      <c r="M17" s="178">
        <v>6</v>
      </c>
      <c r="N17" s="178"/>
    </row>
    <row r="18" spans="1:14" s="37" customFormat="1">
      <c r="A18" s="85">
        <v>4</v>
      </c>
      <c r="B18" s="85">
        <f t="shared" si="0"/>
        <v>2589.3999999999996</v>
      </c>
      <c r="C18" s="85">
        <v>0.2</v>
      </c>
      <c r="D18" s="87">
        <v>8</v>
      </c>
      <c r="E18" s="85">
        <f t="shared" si="1"/>
        <v>1440.12</v>
      </c>
      <c r="F18" s="85">
        <f t="shared" si="2"/>
        <v>0.29999999999995453</v>
      </c>
      <c r="G18" s="87">
        <v>12</v>
      </c>
      <c r="H18" s="86">
        <f t="shared" si="3"/>
        <v>1291.3799999999999</v>
      </c>
      <c r="I18" s="85">
        <f t="shared" si="4"/>
        <v>4.9999999999954525E-2</v>
      </c>
      <c r="J18" s="87">
        <v>2</v>
      </c>
      <c r="K18" s="85">
        <f t="shared" si="5"/>
        <v>1057.8600000000001</v>
      </c>
      <c r="L18" s="85">
        <f t="shared" si="6"/>
        <v>0.29999999999995453</v>
      </c>
      <c r="M18" s="178">
        <v>12</v>
      </c>
      <c r="N18" s="178"/>
    </row>
    <row r="19" spans="1:14" s="37" customFormat="1">
      <c r="A19" s="85">
        <v>5</v>
      </c>
      <c r="B19" s="85">
        <f t="shared" si="0"/>
        <v>2589.5999999999995</v>
      </c>
      <c r="C19" s="85">
        <v>0.2</v>
      </c>
      <c r="D19" s="87">
        <v>8</v>
      </c>
      <c r="E19" s="85">
        <f t="shared" si="1"/>
        <v>1440.37</v>
      </c>
      <c r="F19" s="85">
        <f t="shared" si="2"/>
        <v>0.25</v>
      </c>
      <c r="G19" s="87">
        <v>10</v>
      </c>
      <c r="H19" s="86">
        <f t="shared" si="3"/>
        <v>1291.4299999999998</v>
      </c>
      <c r="I19" s="85">
        <f t="shared" si="4"/>
        <v>4.9999999999954525E-2</v>
      </c>
      <c r="J19" s="87">
        <v>2</v>
      </c>
      <c r="K19" s="85">
        <f t="shared" si="5"/>
        <v>1058.0600000000002</v>
      </c>
      <c r="L19" s="85">
        <f t="shared" si="6"/>
        <v>0.20000000000004547</v>
      </c>
      <c r="M19" s="178">
        <v>8</v>
      </c>
      <c r="N19" s="178"/>
    </row>
    <row r="20" spans="1:14" s="37" customFormat="1">
      <c r="A20" s="85">
        <v>6</v>
      </c>
      <c r="B20" s="85">
        <f t="shared" si="0"/>
        <v>2589.7999999999993</v>
      </c>
      <c r="C20" s="85">
        <v>0.2</v>
      </c>
      <c r="D20" s="87">
        <v>8</v>
      </c>
      <c r="E20" s="85">
        <f t="shared" si="1"/>
        <v>1440.57</v>
      </c>
      <c r="F20" s="85">
        <f t="shared" si="2"/>
        <v>0.20000000000004547</v>
      </c>
      <c r="G20" s="87">
        <v>8</v>
      </c>
      <c r="H20" s="86">
        <f t="shared" si="3"/>
        <v>1291.4799999999998</v>
      </c>
      <c r="I20" s="85">
        <f t="shared" si="4"/>
        <v>4.9999999999954525E-2</v>
      </c>
      <c r="J20" s="87">
        <v>2</v>
      </c>
      <c r="K20" s="85">
        <f t="shared" si="5"/>
        <v>1058.2600000000002</v>
      </c>
      <c r="L20" s="85">
        <f t="shared" si="6"/>
        <v>0.20000000000004547</v>
      </c>
      <c r="M20" s="178">
        <v>8</v>
      </c>
      <c r="N20" s="178"/>
    </row>
    <row r="21" spans="1:14" s="37" customFormat="1">
      <c r="A21" s="85">
        <v>7</v>
      </c>
      <c r="B21" s="85">
        <f t="shared" si="0"/>
        <v>2590.0499999999993</v>
      </c>
      <c r="C21" s="85">
        <v>0.25</v>
      </c>
      <c r="D21" s="87">
        <v>10</v>
      </c>
      <c r="E21" s="85">
        <f t="shared" si="1"/>
        <v>1440.72</v>
      </c>
      <c r="F21" s="85">
        <f t="shared" si="2"/>
        <v>0.15000000000009095</v>
      </c>
      <c r="G21" s="87">
        <v>6</v>
      </c>
      <c r="H21" s="86">
        <f t="shared" si="3"/>
        <v>1291.5799999999997</v>
      </c>
      <c r="I21" s="85">
        <f t="shared" si="4"/>
        <v>9.9999999999909051E-2</v>
      </c>
      <c r="J21" s="87">
        <v>4</v>
      </c>
      <c r="K21" s="85">
        <f t="shared" si="5"/>
        <v>1058.4100000000003</v>
      </c>
      <c r="L21" s="85">
        <f t="shared" si="6"/>
        <v>0.15000000000009095</v>
      </c>
      <c r="M21" s="178">
        <v>6</v>
      </c>
      <c r="N21" s="178"/>
    </row>
    <row r="22" spans="1:14" s="37" customFormat="1">
      <c r="A22" s="85">
        <v>8</v>
      </c>
      <c r="B22" s="85">
        <f t="shared" si="0"/>
        <v>2590.9499999999994</v>
      </c>
      <c r="C22" s="85">
        <v>0.9</v>
      </c>
      <c r="D22" s="87">
        <v>36</v>
      </c>
      <c r="E22" s="85">
        <f t="shared" si="1"/>
        <v>1441.07</v>
      </c>
      <c r="F22" s="85">
        <f t="shared" si="2"/>
        <v>0.34999999999990905</v>
      </c>
      <c r="G22" s="87">
        <v>14</v>
      </c>
      <c r="H22" s="86">
        <f t="shared" si="3"/>
        <v>1292.1799999999996</v>
      </c>
      <c r="I22" s="85">
        <f t="shared" si="4"/>
        <v>0.59999999999990905</v>
      </c>
      <c r="J22" s="87">
        <v>24</v>
      </c>
      <c r="K22" s="85">
        <f t="shared" si="5"/>
        <v>1058.7100000000003</v>
      </c>
      <c r="L22" s="85">
        <f t="shared" si="6"/>
        <v>0.29999999999995453</v>
      </c>
      <c r="M22" s="178">
        <v>12</v>
      </c>
      <c r="N22" s="178"/>
    </row>
    <row r="23" spans="1:14" s="37" customFormat="1">
      <c r="A23" s="85">
        <v>9</v>
      </c>
      <c r="B23" s="85">
        <f t="shared" si="0"/>
        <v>2592.4999999999995</v>
      </c>
      <c r="C23" s="85">
        <v>1.55</v>
      </c>
      <c r="D23" s="87">
        <v>62</v>
      </c>
      <c r="E23" s="85">
        <f t="shared" si="1"/>
        <v>1441.77</v>
      </c>
      <c r="F23" s="85">
        <f t="shared" si="2"/>
        <v>0.70000000000004547</v>
      </c>
      <c r="G23" s="87">
        <v>28</v>
      </c>
      <c r="H23" s="86">
        <f t="shared" si="3"/>
        <v>1293.4299999999996</v>
      </c>
      <c r="I23" s="85">
        <f t="shared" si="4"/>
        <v>1.25</v>
      </c>
      <c r="J23" s="87">
        <v>50</v>
      </c>
      <c r="K23" s="85">
        <f t="shared" si="5"/>
        <v>1059.2600000000002</v>
      </c>
      <c r="L23" s="85">
        <f t="shared" si="6"/>
        <v>0.54999999999995453</v>
      </c>
      <c r="M23" s="178">
        <v>22</v>
      </c>
      <c r="N23" s="178"/>
    </row>
    <row r="24" spans="1:14" s="37" customFormat="1">
      <c r="A24" s="85">
        <v>10</v>
      </c>
      <c r="B24" s="85">
        <f t="shared" si="0"/>
        <v>2594.0999999999995</v>
      </c>
      <c r="C24" s="85">
        <v>1.6</v>
      </c>
      <c r="D24" s="87">
        <v>64</v>
      </c>
      <c r="E24" s="85">
        <f t="shared" si="1"/>
        <v>1442.27</v>
      </c>
      <c r="F24" s="85">
        <f t="shared" si="2"/>
        <v>0.5</v>
      </c>
      <c r="G24" s="87">
        <v>20</v>
      </c>
      <c r="H24" s="86">
        <f t="shared" si="3"/>
        <v>1295.0799999999997</v>
      </c>
      <c r="I24" s="85">
        <f t="shared" si="4"/>
        <v>1.6500000000000909</v>
      </c>
      <c r="J24" s="87">
        <v>66</v>
      </c>
      <c r="K24" s="85">
        <f t="shared" si="5"/>
        <v>1059.7100000000003</v>
      </c>
      <c r="L24" s="85">
        <f t="shared" si="6"/>
        <v>0.45000000000004547</v>
      </c>
      <c r="M24" s="178">
        <v>18</v>
      </c>
      <c r="N24" s="178"/>
    </row>
    <row r="25" spans="1:14" s="37" customFormat="1">
      <c r="A25" s="85">
        <v>11</v>
      </c>
      <c r="B25" s="85">
        <f t="shared" si="0"/>
        <v>2595.6499999999996</v>
      </c>
      <c r="C25" s="85">
        <v>1.55</v>
      </c>
      <c r="D25" s="87">
        <v>62</v>
      </c>
      <c r="E25" s="85">
        <f t="shared" si="1"/>
        <v>1442.87</v>
      </c>
      <c r="F25" s="85">
        <f t="shared" si="2"/>
        <v>0.59999999999990905</v>
      </c>
      <c r="G25" s="87">
        <v>24</v>
      </c>
      <c r="H25" s="86">
        <f t="shared" si="3"/>
        <v>1296.5299999999997</v>
      </c>
      <c r="I25" s="85">
        <f t="shared" si="4"/>
        <v>1.4500000000000455</v>
      </c>
      <c r="J25" s="87">
        <v>58</v>
      </c>
      <c r="K25" s="85">
        <f t="shared" si="5"/>
        <v>1060.1600000000003</v>
      </c>
      <c r="L25" s="85">
        <f t="shared" si="6"/>
        <v>0.45000000000004547</v>
      </c>
      <c r="M25" s="178">
        <v>18</v>
      </c>
      <c r="N25" s="178"/>
    </row>
    <row r="26" spans="1:14" s="37" customFormat="1">
      <c r="A26" s="85">
        <v>12</v>
      </c>
      <c r="B26" s="85">
        <f t="shared" si="0"/>
        <v>2597.1999999999998</v>
      </c>
      <c r="C26" s="85">
        <v>1.55</v>
      </c>
      <c r="D26" s="87">
        <v>62</v>
      </c>
      <c r="E26" s="85">
        <f t="shared" si="1"/>
        <v>1443.52</v>
      </c>
      <c r="F26" s="85">
        <f t="shared" si="2"/>
        <v>0.65000000000009095</v>
      </c>
      <c r="G26" s="87">
        <v>26</v>
      </c>
      <c r="H26" s="86">
        <f t="shared" si="3"/>
        <v>1297.8299999999997</v>
      </c>
      <c r="I26" s="85">
        <f t="shared" si="4"/>
        <v>1.2999999999999545</v>
      </c>
      <c r="J26" s="87">
        <v>52</v>
      </c>
      <c r="K26" s="85">
        <f t="shared" si="5"/>
        <v>1060.7100000000003</v>
      </c>
      <c r="L26" s="85">
        <f t="shared" si="6"/>
        <v>0.54999999999995453</v>
      </c>
      <c r="M26" s="178">
        <v>22</v>
      </c>
      <c r="N26" s="178"/>
    </row>
    <row r="27" spans="1:14" s="37" customFormat="1">
      <c r="A27" s="85">
        <v>13</v>
      </c>
      <c r="B27" s="85">
        <f t="shared" si="0"/>
        <v>2599.1499999999996</v>
      </c>
      <c r="C27" s="85">
        <v>1.95</v>
      </c>
      <c r="D27" s="87">
        <v>78</v>
      </c>
      <c r="E27" s="85">
        <f t="shared" si="1"/>
        <v>1444.32</v>
      </c>
      <c r="F27" s="85">
        <f t="shared" si="2"/>
        <v>0.79999999999995453</v>
      </c>
      <c r="G27" s="87">
        <v>32</v>
      </c>
      <c r="H27" s="86">
        <f t="shared" si="3"/>
        <v>1299.2299999999998</v>
      </c>
      <c r="I27" s="85">
        <f t="shared" si="4"/>
        <v>1.4000000000000909</v>
      </c>
      <c r="J27" s="87">
        <v>56</v>
      </c>
      <c r="K27" s="85">
        <f t="shared" si="5"/>
        <v>1061.1600000000003</v>
      </c>
      <c r="L27" s="85">
        <f t="shared" si="6"/>
        <v>0.45000000000004547</v>
      </c>
      <c r="M27" s="178">
        <v>18</v>
      </c>
      <c r="N27" s="178"/>
    </row>
    <row r="28" spans="1:14" s="37" customFormat="1">
      <c r="A28" s="85">
        <v>14</v>
      </c>
      <c r="B28" s="85">
        <f t="shared" si="0"/>
        <v>2600.8999999999996</v>
      </c>
      <c r="C28" s="85">
        <v>1.75</v>
      </c>
      <c r="D28" s="87">
        <v>70</v>
      </c>
      <c r="E28" s="85">
        <f t="shared" si="1"/>
        <v>1445.22</v>
      </c>
      <c r="F28" s="85">
        <f t="shared" si="2"/>
        <v>0.90000000000009095</v>
      </c>
      <c r="G28" s="87">
        <v>36</v>
      </c>
      <c r="H28" s="86">
        <f t="shared" si="3"/>
        <v>1300.8799999999999</v>
      </c>
      <c r="I28" s="85">
        <f t="shared" si="4"/>
        <v>1.6500000000000909</v>
      </c>
      <c r="J28" s="87">
        <v>66</v>
      </c>
      <c r="K28" s="85">
        <f t="shared" si="5"/>
        <v>1061.7100000000003</v>
      </c>
      <c r="L28" s="85">
        <f t="shared" si="6"/>
        <v>0.54999999999995453</v>
      </c>
      <c r="M28" s="178">
        <v>22</v>
      </c>
      <c r="N28" s="178"/>
    </row>
    <row r="29" spans="1:14" s="37" customFormat="1">
      <c r="A29" s="85">
        <v>15</v>
      </c>
      <c r="B29" s="85">
        <f t="shared" si="0"/>
        <v>2602.7999999999997</v>
      </c>
      <c r="C29" s="85">
        <v>1.9</v>
      </c>
      <c r="D29" s="87">
        <v>76</v>
      </c>
      <c r="E29" s="85">
        <f t="shared" si="1"/>
        <v>1446.02</v>
      </c>
      <c r="F29" s="85">
        <f t="shared" si="2"/>
        <v>0.79999999999995453</v>
      </c>
      <c r="G29" s="87">
        <v>32</v>
      </c>
      <c r="H29" s="86">
        <f t="shared" si="3"/>
        <v>1302.7299999999998</v>
      </c>
      <c r="I29" s="85">
        <f t="shared" si="4"/>
        <v>1.8499999999999091</v>
      </c>
      <c r="J29" s="87">
        <v>74</v>
      </c>
      <c r="K29" s="85">
        <f t="shared" si="5"/>
        <v>1062.2100000000003</v>
      </c>
      <c r="L29" s="85">
        <f t="shared" si="6"/>
        <v>0.5</v>
      </c>
      <c r="M29" s="178">
        <v>20</v>
      </c>
      <c r="N29" s="178"/>
    </row>
    <row r="30" spans="1:14" s="37" customFormat="1">
      <c r="A30" s="85">
        <v>16</v>
      </c>
      <c r="B30" s="85">
        <f t="shared" si="0"/>
        <v>2604.35</v>
      </c>
      <c r="C30" s="85">
        <v>1.55</v>
      </c>
      <c r="D30" s="87">
        <v>62</v>
      </c>
      <c r="E30" s="85">
        <f t="shared" si="1"/>
        <v>1446.87</v>
      </c>
      <c r="F30" s="85">
        <f t="shared" si="2"/>
        <v>0.84999999999990905</v>
      </c>
      <c r="G30" s="87">
        <v>34</v>
      </c>
      <c r="H30" s="86">
        <f t="shared" si="3"/>
        <v>1304.2299999999998</v>
      </c>
      <c r="I30" s="85">
        <f t="shared" si="4"/>
        <v>1.5</v>
      </c>
      <c r="J30" s="87">
        <v>60</v>
      </c>
      <c r="K30" s="85">
        <f t="shared" si="5"/>
        <v>1062.7600000000002</v>
      </c>
      <c r="L30" s="85">
        <f t="shared" si="6"/>
        <v>0.54999999999995453</v>
      </c>
      <c r="M30" s="178">
        <v>22</v>
      </c>
      <c r="N30" s="178"/>
    </row>
    <row r="31" spans="1:14" s="37" customFormat="1">
      <c r="A31" s="85">
        <v>17</v>
      </c>
      <c r="B31" s="85">
        <f t="shared" si="0"/>
        <v>2605.15</v>
      </c>
      <c r="C31" s="85">
        <v>0.8</v>
      </c>
      <c r="D31" s="87">
        <v>32</v>
      </c>
      <c r="E31" s="85">
        <f t="shared" si="1"/>
        <v>1447.37</v>
      </c>
      <c r="F31" s="85">
        <f t="shared" si="2"/>
        <v>0.5</v>
      </c>
      <c r="G31" s="87">
        <v>20</v>
      </c>
      <c r="H31" s="86">
        <f t="shared" si="3"/>
        <v>1304.9299999999998</v>
      </c>
      <c r="I31" s="85">
        <f t="shared" si="4"/>
        <v>0.70000000000004547</v>
      </c>
      <c r="J31" s="87">
        <v>28</v>
      </c>
      <c r="K31" s="85">
        <f t="shared" si="5"/>
        <v>1063.1600000000003</v>
      </c>
      <c r="L31" s="85">
        <f t="shared" si="6"/>
        <v>0.40000000000009095</v>
      </c>
      <c r="M31" s="178">
        <v>16</v>
      </c>
      <c r="N31" s="178"/>
    </row>
    <row r="32" spans="1:14" s="37" customFormat="1">
      <c r="A32" s="85">
        <v>18</v>
      </c>
      <c r="B32" s="85">
        <f t="shared" si="0"/>
        <v>2605.7000000000003</v>
      </c>
      <c r="C32" s="85">
        <v>0.55000000000000004</v>
      </c>
      <c r="D32" s="87">
        <v>22</v>
      </c>
      <c r="E32" s="85">
        <f t="shared" si="1"/>
        <v>1448.12</v>
      </c>
      <c r="F32" s="85">
        <f t="shared" si="2"/>
        <v>0.75</v>
      </c>
      <c r="G32" s="87">
        <v>30</v>
      </c>
      <c r="H32" s="86">
        <f t="shared" si="3"/>
        <v>1305.4299999999998</v>
      </c>
      <c r="I32" s="85">
        <f t="shared" si="4"/>
        <v>0.5</v>
      </c>
      <c r="J32" s="87">
        <v>20</v>
      </c>
      <c r="K32" s="85">
        <f t="shared" si="5"/>
        <v>1063.8600000000004</v>
      </c>
      <c r="L32" s="85">
        <f t="shared" si="6"/>
        <v>0.70000000000004547</v>
      </c>
      <c r="M32" s="178">
        <v>28</v>
      </c>
      <c r="N32" s="178"/>
    </row>
    <row r="33" spans="1:14" s="37" customFormat="1">
      <c r="A33" s="85">
        <v>19</v>
      </c>
      <c r="B33" s="85">
        <f t="shared" si="0"/>
        <v>2606.0500000000002</v>
      </c>
      <c r="C33" s="85">
        <v>0.35</v>
      </c>
      <c r="D33" s="87">
        <v>14</v>
      </c>
      <c r="E33" s="85">
        <f t="shared" si="1"/>
        <v>1448.77</v>
      </c>
      <c r="F33" s="85">
        <f t="shared" si="2"/>
        <v>0.65000000000009095</v>
      </c>
      <c r="G33" s="87">
        <v>26</v>
      </c>
      <c r="H33" s="86">
        <f t="shared" si="3"/>
        <v>1305.6799999999998</v>
      </c>
      <c r="I33" s="85">
        <f t="shared" si="4"/>
        <v>0.25</v>
      </c>
      <c r="J33" s="87">
        <v>10</v>
      </c>
      <c r="K33" s="85">
        <f t="shared" si="5"/>
        <v>1064.4100000000003</v>
      </c>
      <c r="L33" s="85">
        <f t="shared" si="6"/>
        <v>0.54999999999995453</v>
      </c>
      <c r="M33" s="178">
        <v>22</v>
      </c>
      <c r="N33" s="178"/>
    </row>
    <row r="34" spans="1:14" s="37" customFormat="1">
      <c r="A34" s="85">
        <v>20</v>
      </c>
      <c r="B34" s="85">
        <f t="shared" si="0"/>
        <v>2606.3500000000004</v>
      </c>
      <c r="C34" s="85">
        <v>0.3</v>
      </c>
      <c r="D34" s="87">
        <v>12</v>
      </c>
      <c r="E34" s="85">
        <f t="shared" si="1"/>
        <v>1449.22</v>
      </c>
      <c r="F34" s="85">
        <f t="shared" si="2"/>
        <v>0.45000000000004547</v>
      </c>
      <c r="G34" s="87">
        <v>18</v>
      </c>
      <c r="H34" s="86">
        <f t="shared" si="3"/>
        <v>1305.9299999999998</v>
      </c>
      <c r="I34" s="85">
        <f t="shared" si="4"/>
        <v>0.25</v>
      </c>
      <c r="J34" s="87">
        <v>10</v>
      </c>
      <c r="K34" s="85">
        <f t="shared" si="5"/>
        <v>1064.8100000000004</v>
      </c>
      <c r="L34" s="85">
        <f t="shared" si="6"/>
        <v>0.40000000000009095</v>
      </c>
      <c r="M34" s="178">
        <v>16</v>
      </c>
      <c r="N34" s="178"/>
    </row>
    <row r="35" spans="1:14" s="37" customFormat="1">
      <c r="A35" s="85">
        <v>21</v>
      </c>
      <c r="B35" s="85">
        <f t="shared" si="0"/>
        <v>2606.6500000000005</v>
      </c>
      <c r="C35" s="85">
        <v>0.3</v>
      </c>
      <c r="D35" s="87">
        <v>12</v>
      </c>
      <c r="E35" s="85">
        <f t="shared" si="1"/>
        <v>1449.6200000000001</v>
      </c>
      <c r="F35" s="85">
        <f t="shared" si="2"/>
        <v>0.40000000000009095</v>
      </c>
      <c r="G35" s="87">
        <v>16</v>
      </c>
      <c r="H35" s="86">
        <f t="shared" si="3"/>
        <v>1306.1799999999998</v>
      </c>
      <c r="I35" s="85">
        <f t="shared" si="4"/>
        <v>0.25</v>
      </c>
      <c r="J35" s="87">
        <v>10</v>
      </c>
      <c r="K35" s="85">
        <f t="shared" si="5"/>
        <v>1065.1600000000003</v>
      </c>
      <c r="L35" s="85">
        <f t="shared" si="6"/>
        <v>0.34999999999990905</v>
      </c>
      <c r="M35" s="178">
        <v>14</v>
      </c>
      <c r="N35" s="178"/>
    </row>
    <row r="36" spans="1:14" s="37" customFormat="1">
      <c r="A36" s="85">
        <v>22</v>
      </c>
      <c r="B36" s="85">
        <f t="shared" si="0"/>
        <v>2606.9500000000007</v>
      </c>
      <c r="C36" s="85">
        <v>0.3</v>
      </c>
      <c r="D36" s="87">
        <v>12</v>
      </c>
      <c r="E36" s="85">
        <f t="shared" si="1"/>
        <v>1449.92</v>
      </c>
      <c r="F36" s="85">
        <f t="shared" si="2"/>
        <v>0.29999999999995453</v>
      </c>
      <c r="G36" s="87">
        <v>12</v>
      </c>
      <c r="H36" s="86">
        <f t="shared" si="3"/>
        <v>1306.4299999999998</v>
      </c>
      <c r="I36" s="85">
        <f t="shared" si="4"/>
        <v>0.25</v>
      </c>
      <c r="J36" s="87">
        <v>10</v>
      </c>
      <c r="K36" s="85">
        <f t="shared" si="5"/>
        <v>1065.3600000000004</v>
      </c>
      <c r="L36" s="85">
        <f t="shared" si="6"/>
        <v>0.20000000000004547</v>
      </c>
      <c r="M36" s="178">
        <v>8</v>
      </c>
      <c r="N36" s="178"/>
    </row>
    <row r="37" spans="1:14" s="37" customFormat="1">
      <c r="A37" s="85">
        <v>23</v>
      </c>
      <c r="B37" s="85">
        <v>2607.25</v>
      </c>
      <c r="C37" s="85">
        <v>0.3</v>
      </c>
      <c r="D37" s="87">
        <v>12</v>
      </c>
      <c r="E37" s="85">
        <f t="shared" si="1"/>
        <v>1450.17</v>
      </c>
      <c r="F37" s="85">
        <f t="shared" si="2"/>
        <v>0.25</v>
      </c>
      <c r="G37" s="87">
        <v>10</v>
      </c>
      <c r="H37" s="86">
        <f t="shared" si="3"/>
        <v>1306.6799999999998</v>
      </c>
      <c r="I37" s="85">
        <f t="shared" si="4"/>
        <v>0.25</v>
      </c>
      <c r="J37" s="87">
        <v>10</v>
      </c>
      <c r="K37" s="85">
        <f t="shared" si="5"/>
        <v>1065.5100000000004</v>
      </c>
      <c r="L37" s="85">
        <f t="shared" si="6"/>
        <v>0.15000000000009095</v>
      </c>
      <c r="M37" s="178">
        <v>6</v>
      </c>
      <c r="N37" s="178"/>
    </row>
    <row r="38" spans="1:14" s="37" customFormat="1">
      <c r="A38" s="85">
        <v>24</v>
      </c>
      <c r="B38" s="85">
        <v>2607.5</v>
      </c>
      <c r="C38" s="85">
        <v>0.25</v>
      </c>
      <c r="D38" s="87">
        <v>10</v>
      </c>
      <c r="E38" s="85">
        <v>1450.37</v>
      </c>
      <c r="F38" s="85">
        <f t="shared" si="2"/>
        <v>0.1999999999998181</v>
      </c>
      <c r="G38" s="87">
        <v>8</v>
      </c>
      <c r="H38" s="86">
        <v>1306.8800000000001</v>
      </c>
      <c r="I38" s="85">
        <f t="shared" si="4"/>
        <v>0.20000000000027285</v>
      </c>
      <c r="J38" s="87">
        <v>8</v>
      </c>
      <c r="K38" s="85">
        <v>1065.6099999999999</v>
      </c>
      <c r="L38" s="85">
        <f t="shared" si="6"/>
        <v>9.9999999999454303E-2</v>
      </c>
      <c r="M38" s="178">
        <v>4</v>
      </c>
      <c r="N38" s="178"/>
    </row>
    <row r="39" spans="1:14" s="37" customFormat="1">
      <c r="A39" s="85" t="s">
        <v>64</v>
      </c>
      <c r="B39" s="85"/>
      <c r="C39" s="85">
        <f>SUM(C15:C38)</f>
        <v>18.800000000000004</v>
      </c>
      <c r="D39" s="90">
        <f>SUM(D15:D38)</f>
        <v>752</v>
      </c>
      <c r="E39" s="85"/>
      <c r="F39" s="85">
        <f>SUM(F15:F38)</f>
        <v>11.25</v>
      </c>
      <c r="G39" s="90">
        <f>SUM(G15:G38)</f>
        <v>450</v>
      </c>
      <c r="H39" s="85"/>
      <c r="I39" s="85">
        <f>SUM(I15:I38)</f>
        <v>15.700000000000045</v>
      </c>
      <c r="J39" s="90">
        <f>SUM(J15:J38)</f>
        <v>628</v>
      </c>
      <c r="K39" s="85"/>
      <c r="L39" s="85">
        <f>SUM(L15:L38)</f>
        <v>8.6999999999998181</v>
      </c>
      <c r="M39" s="90">
        <f>SUM(M15:M38)</f>
        <v>348</v>
      </c>
      <c r="N39" s="89"/>
    </row>
    <row r="40" spans="1:14" ht="23.25" customHeight="1"/>
    <row r="41" spans="1:14" ht="35.25" customHeight="1">
      <c r="B41" s="5" t="s">
        <v>38</v>
      </c>
      <c r="I41" s="22" t="s">
        <v>91</v>
      </c>
    </row>
  </sheetData>
  <mergeCells count="35"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M23:N23"/>
    <mergeCell ref="M24:N24"/>
    <mergeCell ref="M25:N25"/>
    <mergeCell ref="M16:N16"/>
    <mergeCell ref="M17:N17"/>
    <mergeCell ref="M18:N18"/>
    <mergeCell ref="M19:N19"/>
    <mergeCell ref="M20:N20"/>
    <mergeCell ref="M36:N36"/>
    <mergeCell ref="M37:N37"/>
    <mergeCell ref="M38:N38"/>
    <mergeCell ref="M15:N15"/>
    <mergeCell ref="M31:N31"/>
    <mergeCell ref="M32:N32"/>
    <mergeCell ref="M33:N33"/>
    <mergeCell ref="M34:N34"/>
    <mergeCell ref="M35:N35"/>
    <mergeCell ref="M26:N26"/>
    <mergeCell ref="M27:N27"/>
    <mergeCell ref="M28:N28"/>
    <mergeCell ref="M29:N29"/>
    <mergeCell ref="M30:N30"/>
    <mergeCell ref="M21:N21"/>
    <mergeCell ref="M22:N22"/>
  </mergeCells>
  <pageMargins left="0.70866141732283472" right="0.51181102362204722" top="0.37" bottom="0.39" header="0.2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topLeftCell="A22" workbookViewId="0">
      <selection activeCell="E7" sqref="E7:N7"/>
    </sheetView>
  </sheetViews>
  <sheetFormatPr defaultRowHeight="15"/>
  <cols>
    <col min="1" max="1" width="6.28515625" customWidth="1"/>
    <col min="2" max="2" width="9.85546875" customWidth="1"/>
    <col min="5" max="5" width="11.42578125" customWidth="1"/>
    <col min="6" max="6" width="10" customWidth="1"/>
    <col min="10" max="10" width="9.5703125" customWidth="1"/>
    <col min="14" max="14" width="10.140625" customWidth="1"/>
  </cols>
  <sheetData>
    <row r="1" spans="1:17">
      <c r="A1" s="52"/>
      <c r="B1" s="213" t="s">
        <v>40</v>
      </c>
      <c r="C1" s="214"/>
      <c r="D1" s="214"/>
      <c r="E1" s="214"/>
      <c r="F1" s="53"/>
      <c r="G1" s="52"/>
      <c r="H1" s="52"/>
      <c r="I1" s="52"/>
      <c r="J1" s="54"/>
      <c r="K1" s="55"/>
      <c r="L1" s="55"/>
      <c r="M1" s="55"/>
      <c r="N1" s="56" t="s">
        <v>47</v>
      </c>
      <c r="O1" s="57"/>
      <c r="P1" s="55"/>
      <c r="Q1" s="55"/>
    </row>
    <row r="2" spans="1:17">
      <c r="A2" s="195" t="s">
        <v>48</v>
      </c>
      <c r="B2" s="215"/>
      <c r="C2" s="215"/>
      <c r="D2" s="215"/>
      <c r="E2" s="215"/>
      <c r="F2" s="52"/>
      <c r="G2" s="52"/>
      <c r="H2" s="52"/>
      <c r="I2" s="52"/>
      <c r="J2" s="52"/>
      <c r="K2" s="52"/>
      <c r="L2" s="52"/>
      <c r="M2" s="52"/>
      <c r="N2" s="216" t="s">
        <v>49</v>
      </c>
      <c r="O2" s="217"/>
      <c r="P2" s="217"/>
      <c r="Q2" s="217"/>
    </row>
    <row r="3" spans="1:17">
      <c r="A3" s="52"/>
      <c r="B3" s="52"/>
      <c r="C3" s="52"/>
      <c r="D3" s="52"/>
      <c r="E3" s="52"/>
      <c r="F3" s="52"/>
      <c r="G3" s="52" t="s">
        <v>50</v>
      </c>
      <c r="H3" s="52"/>
      <c r="I3" s="52"/>
      <c r="J3" s="52"/>
      <c r="K3" s="52"/>
      <c r="L3" s="52"/>
      <c r="M3" s="52"/>
      <c r="N3" s="58"/>
      <c r="O3" s="59" t="s">
        <v>51</v>
      </c>
      <c r="P3" s="58"/>
      <c r="Q3" s="58"/>
    </row>
    <row r="4" spans="1:17" ht="15.75">
      <c r="A4" s="52"/>
      <c r="B4" s="218" t="s">
        <v>52</v>
      </c>
      <c r="C4" s="218"/>
      <c r="D4" s="218"/>
      <c r="E4" s="218"/>
      <c r="F4" s="52"/>
      <c r="G4" s="219" t="s">
        <v>53</v>
      </c>
      <c r="H4" s="219"/>
      <c r="I4" s="219"/>
      <c r="J4" s="219"/>
      <c r="K4" s="219"/>
      <c r="L4" s="60"/>
      <c r="M4" s="52"/>
      <c r="N4" s="220"/>
      <c r="O4" s="221"/>
      <c r="P4" s="221"/>
      <c r="Q4" s="221"/>
    </row>
    <row r="5" spans="1:17">
      <c r="A5" s="195" t="s">
        <v>54</v>
      </c>
      <c r="B5" s="196"/>
      <c r="C5" s="196"/>
      <c r="D5" s="196"/>
      <c r="E5" s="196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>
      <c r="A6" s="61"/>
      <c r="B6" s="61"/>
      <c r="C6" s="61"/>
      <c r="D6" s="61"/>
      <c r="E6" s="197" t="s">
        <v>55</v>
      </c>
      <c r="F6" s="197"/>
      <c r="G6" s="197"/>
      <c r="H6" s="197"/>
      <c r="I6" s="197"/>
      <c r="J6" s="197"/>
      <c r="K6" s="197"/>
      <c r="L6" s="197"/>
      <c r="M6" s="197"/>
      <c r="N6" s="197"/>
      <c r="O6" s="61"/>
      <c r="P6" s="61"/>
      <c r="Q6" s="61"/>
    </row>
    <row r="7" spans="1:17">
      <c r="A7" s="61"/>
      <c r="B7" s="61"/>
      <c r="C7" s="61"/>
      <c r="D7" s="61"/>
      <c r="E7" s="198" t="s">
        <v>95</v>
      </c>
      <c r="F7" s="198"/>
      <c r="G7" s="198"/>
      <c r="H7" s="198"/>
      <c r="I7" s="198"/>
      <c r="J7" s="198"/>
      <c r="K7" s="198"/>
      <c r="L7" s="198"/>
      <c r="M7" s="198"/>
      <c r="N7" s="198"/>
      <c r="O7" s="61"/>
      <c r="P7" s="61"/>
      <c r="Q7" s="61"/>
    </row>
    <row r="8" spans="1:17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>
      <c r="A9" s="199" t="s">
        <v>56</v>
      </c>
      <c r="B9" s="202" t="s">
        <v>3</v>
      </c>
      <c r="C9" s="203"/>
      <c r="D9" s="203"/>
      <c r="E9" s="203"/>
      <c r="F9" s="203"/>
      <c r="G9" s="203"/>
      <c r="H9" s="203"/>
      <c r="I9" s="204"/>
      <c r="J9" s="202" t="s">
        <v>8</v>
      </c>
      <c r="K9" s="203"/>
      <c r="L9" s="203"/>
      <c r="M9" s="203"/>
      <c r="N9" s="203"/>
      <c r="O9" s="203"/>
      <c r="P9" s="203"/>
      <c r="Q9" s="204"/>
    </row>
    <row r="10" spans="1:17">
      <c r="A10" s="200"/>
      <c r="B10" s="205" t="s">
        <v>57</v>
      </c>
      <c r="C10" s="206"/>
      <c r="D10" s="206"/>
      <c r="E10" s="207"/>
      <c r="F10" s="208" t="s">
        <v>58</v>
      </c>
      <c r="G10" s="209"/>
      <c r="H10" s="209"/>
      <c r="I10" s="210"/>
      <c r="J10" s="208" t="str">
        <f>B10</f>
        <v>ТП-682 Т1</v>
      </c>
      <c r="K10" s="209"/>
      <c r="L10" s="209"/>
      <c r="M10" s="210"/>
      <c r="N10" s="202" t="str">
        <f>F10</f>
        <v>ТП-682 Т2</v>
      </c>
      <c r="O10" s="203"/>
      <c r="P10" s="203"/>
      <c r="Q10" s="204"/>
    </row>
    <row r="11" spans="1:17">
      <c r="A11" s="200"/>
      <c r="B11" s="211" t="s">
        <v>59</v>
      </c>
      <c r="C11" s="212"/>
      <c r="D11" s="52"/>
      <c r="E11" s="76"/>
      <c r="F11" s="202" t="s">
        <v>60</v>
      </c>
      <c r="G11" s="203"/>
      <c r="H11" s="77"/>
      <c r="I11" s="78"/>
      <c r="J11" s="202" t="s">
        <v>60</v>
      </c>
      <c r="K11" s="203"/>
      <c r="L11" s="77"/>
      <c r="M11" s="78"/>
      <c r="N11" s="202" t="s">
        <v>60</v>
      </c>
      <c r="O11" s="203"/>
      <c r="P11" s="77"/>
      <c r="Q11" s="78"/>
    </row>
    <row r="12" spans="1:17" ht="36">
      <c r="A12" s="201"/>
      <c r="B12" s="69" t="s">
        <v>61</v>
      </c>
      <c r="C12" s="69" t="s">
        <v>62</v>
      </c>
      <c r="D12" s="69"/>
      <c r="E12" s="69" t="s">
        <v>63</v>
      </c>
      <c r="F12" s="69" t="s">
        <v>61</v>
      </c>
      <c r="G12" s="69" t="s">
        <v>62</v>
      </c>
      <c r="H12" s="69"/>
      <c r="I12" s="69" t="s">
        <v>63</v>
      </c>
      <c r="J12" s="69" t="s">
        <v>61</v>
      </c>
      <c r="K12" s="69" t="s">
        <v>62</v>
      </c>
      <c r="L12" s="69"/>
      <c r="M12" s="69" t="s">
        <v>63</v>
      </c>
      <c r="N12" s="69" t="s">
        <v>61</v>
      </c>
      <c r="O12" s="69" t="s">
        <v>62</v>
      </c>
      <c r="P12" s="69"/>
      <c r="Q12" s="69" t="s">
        <v>63</v>
      </c>
    </row>
    <row r="13" spans="1:17">
      <c r="A13" s="62">
        <v>1</v>
      </c>
      <c r="B13" s="62">
        <v>2</v>
      </c>
      <c r="C13" s="62">
        <v>3</v>
      </c>
      <c r="D13" s="62"/>
      <c r="E13" s="62">
        <v>4</v>
      </c>
      <c r="F13" s="62">
        <v>5</v>
      </c>
      <c r="G13" s="62">
        <v>6</v>
      </c>
      <c r="H13" s="62"/>
      <c r="I13" s="62">
        <v>7</v>
      </c>
      <c r="J13" s="62">
        <v>8</v>
      </c>
      <c r="K13" s="62">
        <v>9</v>
      </c>
      <c r="L13" s="62"/>
      <c r="M13" s="62">
        <v>10</v>
      </c>
      <c r="N13" s="62">
        <v>11</v>
      </c>
      <c r="O13" s="62">
        <v>12</v>
      </c>
      <c r="P13" s="62"/>
      <c r="Q13" s="62">
        <v>13</v>
      </c>
    </row>
    <row r="14" spans="1:17">
      <c r="A14" s="62">
        <v>0</v>
      </c>
      <c r="B14" s="63"/>
      <c r="C14" s="64"/>
      <c r="D14" s="64"/>
      <c r="E14" s="73"/>
      <c r="F14" s="63"/>
      <c r="G14" s="64"/>
      <c r="H14" s="64"/>
      <c r="I14" s="73"/>
      <c r="J14" s="63"/>
      <c r="K14" s="64"/>
      <c r="L14" s="64"/>
      <c r="M14" s="73"/>
      <c r="N14" s="63"/>
      <c r="O14" s="64"/>
      <c r="P14" s="64"/>
      <c r="Q14" s="73"/>
    </row>
    <row r="15" spans="1:17">
      <c r="A15" s="62">
        <v>1</v>
      </c>
      <c r="B15" s="63"/>
      <c r="C15" s="64"/>
      <c r="D15" s="64"/>
      <c r="E15" s="100">
        <v>20.8</v>
      </c>
      <c r="F15" s="63"/>
      <c r="G15" s="64"/>
      <c r="H15" s="64"/>
      <c r="I15" s="100">
        <v>5.1000000000000005</v>
      </c>
      <c r="J15" s="63"/>
      <c r="K15" s="64"/>
      <c r="L15" s="64"/>
      <c r="M15" s="100">
        <v>9.1999999999999993</v>
      </c>
      <c r="N15" s="63"/>
      <c r="O15" s="64"/>
      <c r="P15" s="64"/>
      <c r="Q15" s="100">
        <v>0.6</v>
      </c>
    </row>
    <row r="16" spans="1:17">
      <c r="A16" s="62">
        <v>2</v>
      </c>
      <c r="B16" s="63"/>
      <c r="C16" s="64"/>
      <c r="D16" s="64"/>
      <c r="E16" s="100">
        <v>18.2</v>
      </c>
      <c r="F16" s="63"/>
      <c r="G16" s="64"/>
      <c r="H16" s="64"/>
      <c r="I16" s="100">
        <v>3.7000000000000006</v>
      </c>
      <c r="J16" s="63"/>
      <c r="K16" s="64"/>
      <c r="L16" s="64"/>
      <c r="M16" s="100">
        <v>10.8</v>
      </c>
      <c r="N16" s="63"/>
      <c r="O16" s="64"/>
      <c r="P16" s="64"/>
      <c r="Q16" s="100">
        <v>0.5</v>
      </c>
    </row>
    <row r="17" spans="1:17">
      <c r="A17" s="62">
        <v>3</v>
      </c>
      <c r="B17" s="63"/>
      <c r="C17" s="64"/>
      <c r="D17" s="64"/>
      <c r="E17" s="100">
        <v>17.200000000000003</v>
      </c>
      <c r="F17" s="63"/>
      <c r="G17" s="64"/>
      <c r="H17" s="64"/>
      <c r="I17" s="100">
        <v>2.8</v>
      </c>
      <c r="J17" s="63"/>
      <c r="K17" s="64"/>
      <c r="L17" s="64"/>
      <c r="M17" s="100">
        <v>10.3</v>
      </c>
      <c r="N17" s="63"/>
      <c r="O17" s="64"/>
      <c r="P17" s="64"/>
      <c r="Q17" s="100">
        <v>0.3</v>
      </c>
    </row>
    <row r="18" spans="1:17">
      <c r="A18" s="62">
        <v>4</v>
      </c>
      <c r="B18" s="63"/>
      <c r="C18" s="64"/>
      <c r="D18" s="64"/>
      <c r="E18" s="100">
        <v>14.3</v>
      </c>
      <c r="F18" s="63"/>
      <c r="G18" s="64"/>
      <c r="H18" s="64"/>
      <c r="I18" s="100">
        <v>3</v>
      </c>
      <c r="J18" s="63"/>
      <c r="K18" s="64"/>
      <c r="L18" s="64"/>
      <c r="M18" s="100">
        <v>9.3000000000000007</v>
      </c>
      <c r="N18" s="63"/>
      <c r="O18" s="64"/>
      <c r="P18" s="64"/>
      <c r="Q18" s="100">
        <v>0.4</v>
      </c>
    </row>
    <row r="19" spans="1:17">
      <c r="A19" s="62">
        <v>5</v>
      </c>
      <c r="B19" s="63"/>
      <c r="C19" s="64"/>
      <c r="D19" s="64"/>
      <c r="E19" s="100">
        <v>17</v>
      </c>
      <c r="F19" s="63"/>
      <c r="G19" s="64"/>
      <c r="H19" s="64"/>
      <c r="I19" s="100">
        <v>2.8000000000000003</v>
      </c>
      <c r="J19" s="63"/>
      <c r="K19" s="64"/>
      <c r="L19" s="64"/>
      <c r="M19" s="100">
        <v>9.1999999999999993</v>
      </c>
      <c r="N19" s="63"/>
      <c r="O19" s="64"/>
      <c r="P19" s="64"/>
      <c r="Q19" s="100">
        <v>0.3</v>
      </c>
    </row>
    <row r="20" spans="1:17">
      <c r="A20" s="62">
        <v>6</v>
      </c>
      <c r="B20" s="63"/>
      <c r="C20" s="64"/>
      <c r="D20" s="64"/>
      <c r="E20" s="100">
        <v>19</v>
      </c>
      <c r="F20" s="63"/>
      <c r="G20" s="64"/>
      <c r="H20" s="64"/>
      <c r="I20" s="100">
        <v>2.7</v>
      </c>
      <c r="J20" s="63"/>
      <c r="K20" s="64"/>
      <c r="L20" s="64"/>
      <c r="M20" s="100">
        <v>10.7</v>
      </c>
      <c r="N20" s="63"/>
      <c r="O20" s="64"/>
      <c r="P20" s="64"/>
      <c r="Q20" s="100">
        <v>0.4</v>
      </c>
    </row>
    <row r="21" spans="1:17">
      <c r="A21" s="62">
        <v>7</v>
      </c>
      <c r="B21" s="63"/>
      <c r="C21" s="64"/>
      <c r="D21" s="64"/>
      <c r="E21" s="100">
        <v>27.1</v>
      </c>
      <c r="F21" s="63"/>
      <c r="G21" s="64"/>
      <c r="H21" s="64"/>
      <c r="I21" s="100">
        <v>6.3</v>
      </c>
      <c r="J21" s="63"/>
      <c r="K21" s="64"/>
      <c r="L21" s="64"/>
      <c r="M21" s="100">
        <v>9.3000000000000007</v>
      </c>
      <c r="N21" s="63"/>
      <c r="O21" s="64"/>
      <c r="P21" s="64"/>
      <c r="Q21" s="100">
        <v>0.90000000000000013</v>
      </c>
    </row>
    <row r="22" spans="1:17">
      <c r="A22" s="62">
        <v>8</v>
      </c>
      <c r="B22" s="63"/>
      <c r="C22" s="64"/>
      <c r="D22" s="64"/>
      <c r="E22" s="100">
        <v>26.3</v>
      </c>
      <c r="F22" s="63"/>
      <c r="G22" s="64"/>
      <c r="H22" s="64"/>
      <c r="I22" s="100">
        <v>10.6</v>
      </c>
      <c r="J22" s="63"/>
      <c r="K22" s="64"/>
      <c r="L22" s="64"/>
      <c r="M22" s="100">
        <v>11</v>
      </c>
      <c r="N22" s="63"/>
      <c r="O22" s="64"/>
      <c r="P22" s="64"/>
      <c r="Q22" s="100">
        <v>3.3000000000000003</v>
      </c>
    </row>
    <row r="23" spans="1:17">
      <c r="A23" s="62">
        <v>9</v>
      </c>
      <c r="B23" s="63"/>
      <c r="C23" s="64"/>
      <c r="D23" s="64"/>
      <c r="E23" s="100">
        <v>34</v>
      </c>
      <c r="F23" s="63"/>
      <c r="G23" s="64"/>
      <c r="H23" s="64"/>
      <c r="I23" s="100">
        <v>9.4</v>
      </c>
      <c r="J23" s="63"/>
      <c r="K23" s="64"/>
      <c r="L23" s="64"/>
      <c r="M23" s="100">
        <v>13.3</v>
      </c>
      <c r="N23" s="63"/>
      <c r="O23" s="64"/>
      <c r="P23" s="64"/>
      <c r="Q23" s="100">
        <v>2.2999999999999998</v>
      </c>
    </row>
    <row r="24" spans="1:17">
      <c r="A24" s="62">
        <v>10</v>
      </c>
      <c r="B24" s="63"/>
      <c r="C24" s="64"/>
      <c r="D24" s="64"/>
      <c r="E24" s="100">
        <v>29.099999999999998</v>
      </c>
      <c r="F24" s="63"/>
      <c r="G24" s="64"/>
      <c r="H24" s="64"/>
      <c r="I24" s="100">
        <v>7.5000000000000009</v>
      </c>
      <c r="J24" s="63"/>
      <c r="K24" s="64"/>
      <c r="L24" s="64"/>
      <c r="M24" s="100">
        <v>14.6</v>
      </c>
      <c r="N24" s="63"/>
      <c r="O24" s="64"/>
      <c r="P24" s="64"/>
      <c r="Q24" s="100">
        <v>3</v>
      </c>
    </row>
    <row r="25" spans="1:17">
      <c r="A25" s="62">
        <v>11</v>
      </c>
      <c r="B25" s="63"/>
      <c r="C25" s="64"/>
      <c r="D25" s="64"/>
      <c r="E25" s="100">
        <v>34.900000000000006</v>
      </c>
      <c r="F25" s="63"/>
      <c r="G25" s="64"/>
      <c r="H25" s="64"/>
      <c r="I25" s="100">
        <v>9.5</v>
      </c>
      <c r="J25" s="63"/>
      <c r="K25" s="64"/>
      <c r="L25" s="64"/>
      <c r="M25" s="100">
        <v>14.100000000000001</v>
      </c>
      <c r="N25" s="63"/>
      <c r="O25" s="64"/>
      <c r="P25" s="64"/>
      <c r="Q25" s="100">
        <v>2.7</v>
      </c>
    </row>
    <row r="26" spans="1:17">
      <c r="A26" s="62">
        <v>12</v>
      </c>
      <c r="B26" s="63"/>
      <c r="C26" s="64"/>
      <c r="D26" s="64"/>
      <c r="E26" s="100">
        <v>35</v>
      </c>
      <c r="F26" s="63"/>
      <c r="G26" s="64"/>
      <c r="H26" s="64"/>
      <c r="I26" s="100">
        <v>6.9</v>
      </c>
      <c r="J26" s="63"/>
      <c r="K26" s="64"/>
      <c r="L26" s="64"/>
      <c r="M26" s="100">
        <v>13.899999999999999</v>
      </c>
      <c r="N26" s="63"/>
      <c r="O26" s="64"/>
      <c r="P26" s="64"/>
      <c r="Q26" s="100">
        <v>1.3</v>
      </c>
    </row>
    <row r="27" spans="1:17">
      <c r="A27" s="62">
        <v>13</v>
      </c>
      <c r="B27" s="63"/>
      <c r="C27" s="64"/>
      <c r="D27" s="64"/>
      <c r="E27" s="100">
        <v>36.599999999999994</v>
      </c>
      <c r="F27" s="63"/>
      <c r="G27" s="64"/>
      <c r="H27" s="64"/>
      <c r="I27" s="100">
        <v>7.3000000000000007</v>
      </c>
      <c r="J27" s="63"/>
      <c r="K27" s="64"/>
      <c r="L27" s="64"/>
      <c r="M27" s="100">
        <v>14.2</v>
      </c>
      <c r="N27" s="63"/>
      <c r="O27" s="64"/>
      <c r="P27" s="64"/>
      <c r="Q27" s="100">
        <v>1.7000000000000002</v>
      </c>
    </row>
    <row r="28" spans="1:17">
      <c r="A28" s="62">
        <v>14</v>
      </c>
      <c r="B28" s="63"/>
      <c r="C28" s="64"/>
      <c r="D28" s="64"/>
      <c r="E28" s="100">
        <v>32.1</v>
      </c>
      <c r="F28" s="63"/>
      <c r="G28" s="64"/>
      <c r="H28" s="64"/>
      <c r="I28" s="100">
        <v>6.6000000000000005</v>
      </c>
      <c r="J28" s="63"/>
      <c r="K28" s="64"/>
      <c r="L28" s="64"/>
      <c r="M28" s="100">
        <v>15.2</v>
      </c>
      <c r="N28" s="63"/>
      <c r="O28" s="64"/>
      <c r="P28" s="64"/>
      <c r="Q28" s="100">
        <v>1.7000000000000002</v>
      </c>
    </row>
    <row r="29" spans="1:17">
      <c r="A29" s="62">
        <v>15</v>
      </c>
      <c r="B29" s="63"/>
      <c r="C29" s="64"/>
      <c r="D29" s="64"/>
      <c r="E29" s="100">
        <v>35</v>
      </c>
      <c r="F29" s="63"/>
      <c r="G29" s="64"/>
      <c r="H29" s="64"/>
      <c r="I29" s="100">
        <v>6.6000000000000005</v>
      </c>
      <c r="J29" s="63"/>
      <c r="K29" s="64"/>
      <c r="L29" s="64"/>
      <c r="M29" s="100">
        <v>14.2</v>
      </c>
      <c r="N29" s="63"/>
      <c r="O29" s="64"/>
      <c r="P29" s="64"/>
      <c r="Q29" s="100">
        <v>1.9</v>
      </c>
    </row>
    <row r="30" spans="1:17">
      <c r="A30" s="62">
        <v>16</v>
      </c>
      <c r="B30" s="63"/>
      <c r="C30" s="64"/>
      <c r="D30" s="64"/>
      <c r="E30" s="100">
        <v>32.299999999999997</v>
      </c>
      <c r="F30" s="63"/>
      <c r="G30" s="64"/>
      <c r="H30" s="64"/>
      <c r="I30" s="100">
        <v>5.4</v>
      </c>
      <c r="J30" s="63"/>
      <c r="K30" s="64"/>
      <c r="L30" s="64"/>
      <c r="M30" s="100">
        <v>14.3</v>
      </c>
      <c r="N30" s="63"/>
      <c r="O30" s="64"/>
      <c r="P30" s="64"/>
      <c r="Q30" s="100">
        <v>1.9</v>
      </c>
    </row>
    <row r="31" spans="1:17">
      <c r="A31" s="62">
        <v>17</v>
      </c>
      <c r="B31" s="63"/>
      <c r="C31" s="64"/>
      <c r="D31" s="64"/>
      <c r="E31" s="100">
        <v>35.299999999999997</v>
      </c>
      <c r="F31" s="63"/>
      <c r="G31" s="64"/>
      <c r="H31" s="64"/>
      <c r="I31" s="100">
        <v>7.1000000000000005</v>
      </c>
      <c r="J31" s="63"/>
      <c r="K31" s="64"/>
      <c r="L31" s="64"/>
      <c r="M31" s="100">
        <v>14.3</v>
      </c>
      <c r="N31" s="63"/>
      <c r="O31" s="64"/>
      <c r="P31" s="64"/>
      <c r="Q31" s="100">
        <v>1.7000000000000002</v>
      </c>
    </row>
    <row r="32" spans="1:17">
      <c r="A32" s="62">
        <v>18</v>
      </c>
      <c r="B32" s="63"/>
      <c r="C32" s="64"/>
      <c r="D32" s="64"/>
      <c r="E32" s="100">
        <v>33.799999999999997</v>
      </c>
      <c r="F32" s="63"/>
      <c r="G32" s="64"/>
      <c r="H32" s="64"/>
      <c r="I32" s="100">
        <v>6.8000000000000007</v>
      </c>
      <c r="J32" s="63"/>
      <c r="K32" s="64"/>
      <c r="L32" s="64"/>
      <c r="M32" s="100">
        <v>15.3</v>
      </c>
      <c r="N32" s="63"/>
      <c r="O32" s="64"/>
      <c r="P32" s="64"/>
      <c r="Q32" s="100">
        <v>1.9</v>
      </c>
    </row>
    <row r="33" spans="1:17">
      <c r="A33" s="62">
        <v>19</v>
      </c>
      <c r="B33" s="63"/>
      <c r="C33" s="64"/>
      <c r="D33" s="64"/>
      <c r="E33" s="100">
        <v>35.5</v>
      </c>
      <c r="F33" s="63"/>
      <c r="G33" s="64"/>
      <c r="H33" s="64"/>
      <c r="I33" s="100">
        <v>10.9</v>
      </c>
      <c r="J33" s="63"/>
      <c r="K33" s="64"/>
      <c r="L33" s="64"/>
      <c r="M33" s="100">
        <v>15.5</v>
      </c>
      <c r="N33" s="63"/>
      <c r="O33" s="64"/>
      <c r="P33" s="64"/>
      <c r="Q33" s="100">
        <v>2.8</v>
      </c>
    </row>
    <row r="34" spans="1:17">
      <c r="A34" s="62">
        <v>20</v>
      </c>
      <c r="B34" s="63"/>
      <c r="C34" s="64"/>
      <c r="D34" s="64"/>
      <c r="E34" s="100">
        <v>34.799999999999997</v>
      </c>
      <c r="F34" s="63"/>
      <c r="G34" s="64"/>
      <c r="H34" s="64"/>
      <c r="I34" s="100">
        <v>8.7999999999999989</v>
      </c>
      <c r="J34" s="63"/>
      <c r="K34" s="64"/>
      <c r="L34" s="64"/>
      <c r="M34" s="100">
        <v>15.6</v>
      </c>
      <c r="N34" s="63"/>
      <c r="O34" s="64"/>
      <c r="P34" s="64"/>
      <c r="Q34" s="100">
        <v>2.5</v>
      </c>
    </row>
    <row r="35" spans="1:17">
      <c r="A35" s="62">
        <v>21</v>
      </c>
      <c r="B35" s="63"/>
      <c r="C35" s="64"/>
      <c r="D35" s="64"/>
      <c r="E35" s="100">
        <v>39.599999999999994</v>
      </c>
      <c r="F35" s="63"/>
      <c r="G35" s="64"/>
      <c r="H35" s="64"/>
      <c r="I35" s="100">
        <v>11</v>
      </c>
      <c r="J35" s="63"/>
      <c r="K35" s="64"/>
      <c r="L35" s="64"/>
      <c r="M35" s="100">
        <v>14.100000000000001</v>
      </c>
      <c r="N35" s="63"/>
      <c r="O35" s="64"/>
      <c r="P35" s="64"/>
      <c r="Q35" s="100">
        <v>3.3000000000000003</v>
      </c>
    </row>
    <row r="36" spans="1:17">
      <c r="A36" s="62">
        <v>22</v>
      </c>
      <c r="B36" s="63"/>
      <c r="C36" s="64"/>
      <c r="D36" s="64"/>
      <c r="E36" s="100">
        <v>34.5</v>
      </c>
      <c r="F36" s="63"/>
      <c r="G36" s="64"/>
      <c r="H36" s="64"/>
      <c r="I36" s="100">
        <v>13.4</v>
      </c>
      <c r="J36" s="63"/>
      <c r="K36" s="64"/>
      <c r="L36" s="64"/>
      <c r="M36" s="100">
        <v>13.400000000000002</v>
      </c>
      <c r="N36" s="63"/>
      <c r="O36" s="64"/>
      <c r="P36" s="64"/>
      <c r="Q36" s="100">
        <v>2.7</v>
      </c>
    </row>
    <row r="37" spans="1:17">
      <c r="A37" s="62">
        <v>23</v>
      </c>
      <c r="B37" s="63"/>
      <c r="C37" s="64"/>
      <c r="D37" s="64"/>
      <c r="E37" s="100">
        <v>29.200000000000003</v>
      </c>
      <c r="F37" s="63"/>
      <c r="G37" s="64"/>
      <c r="H37" s="64"/>
      <c r="I37" s="100">
        <v>12.4</v>
      </c>
      <c r="J37" s="63"/>
      <c r="K37" s="64"/>
      <c r="L37" s="64"/>
      <c r="M37" s="100">
        <v>13.1</v>
      </c>
      <c r="N37" s="63"/>
      <c r="O37" s="64"/>
      <c r="P37" s="64"/>
      <c r="Q37" s="100">
        <v>1.9</v>
      </c>
    </row>
    <row r="38" spans="1:17">
      <c r="A38" s="62">
        <v>24</v>
      </c>
      <c r="B38" s="63"/>
      <c r="C38" s="64"/>
      <c r="D38" s="64"/>
      <c r="E38" s="100">
        <v>20.5</v>
      </c>
      <c r="F38" s="63"/>
      <c r="G38" s="64"/>
      <c r="H38" s="64"/>
      <c r="I38" s="100">
        <v>10</v>
      </c>
      <c r="J38" s="63"/>
      <c r="K38" s="64"/>
      <c r="L38" s="64"/>
      <c r="M38" s="100">
        <v>9.5</v>
      </c>
      <c r="N38" s="63"/>
      <c r="O38" s="64"/>
      <c r="P38" s="64"/>
      <c r="Q38" s="100">
        <v>0.6</v>
      </c>
    </row>
    <row r="39" spans="1:17">
      <c r="A39" s="62" t="s">
        <v>64</v>
      </c>
      <c r="B39" s="65"/>
      <c r="C39" s="65"/>
      <c r="D39" s="65"/>
      <c r="E39" s="66">
        <f>SUM(E15:E38)</f>
        <v>692.1</v>
      </c>
      <c r="F39" s="65"/>
      <c r="G39" s="65"/>
      <c r="H39" s="65"/>
      <c r="I39" s="66">
        <f>SUM(I15:I38)</f>
        <v>176.6</v>
      </c>
      <c r="J39" s="65"/>
      <c r="K39" s="65"/>
      <c r="L39" s="65"/>
      <c r="M39" s="66">
        <f>SUM(M15:M38)</f>
        <v>304.39999999999998</v>
      </c>
      <c r="N39" s="65"/>
      <c r="O39" s="65"/>
      <c r="P39" s="65"/>
      <c r="Q39" s="66">
        <f>SUM(Q15:Q38)</f>
        <v>40.599999999999994</v>
      </c>
    </row>
    <row r="40" spans="1:17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spans="1:17">
      <c r="A42" s="194" t="s">
        <v>93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</row>
  </sheetData>
  <mergeCells count="21">
    <mergeCell ref="B1:E1"/>
    <mergeCell ref="A2:E2"/>
    <mergeCell ref="N2:Q2"/>
    <mergeCell ref="B4:E4"/>
    <mergeCell ref="G4:K4"/>
    <mergeCell ref="N4:Q4"/>
    <mergeCell ref="A42:Q42"/>
    <mergeCell ref="A5:E5"/>
    <mergeCell ref="E6:N6"/>
    <mergeCell ref="E7:N7"/>
    <mergeCell ref="A9:A12"/>
    <mergeCell ref="B9:I9"/>
    <mergeCell ref="J9:Q9"/>
    <mergeCell ref="B10:E10"/>
    <mergeCell ref="F10:I10"/>
    <mergeCell ref="J10:M10"/>
    <mergeCell ref="N10:Q10"/>
    <mergeCell ref="B11:C11"/>
    <mergeCell ref="F11:G11"/>
    <mergeCell ref="J11:K11"/>
    <mergeCell ref="N11:O1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topLeftCell="A13" workbookViewId="0">
      <selection activeCell="E7" sqref="E7:N7"/>
    </sheetView>
  </sheetViews>
  <sheetFormatPr defaultRowHeight="15"/>
  <cols>
    <col min="1" max="1" width="5.28515625" customWidth="1"/>
    <col min="5" max="5" width="14.5703125" customWidth="1"/>
  </cols>
  <sheetData>
    <row r="1" spans="1:17">
      <c r="A1" s="52"/>
      <c r="B1" s="212" t="s">
        <v>40</v>
      </c>
      <c r="C1" s="224"/>
      <c r="D1" s="224"/>
      <c r="E1" s="224"/>
      <c r="F1" s="53"/>
      <c r="G1" s="52"/>
      <c r="H1" s="52"/>
      <c r="I1" s="52"/>
      <c r="J1" s="54"/>
      <c r="K1" s="55"/>
      <c r="L1" s="55"/>
      <c r="M1" s="55"/>
      <c r="N1" s="56" t="s">
        <v>47</v>
      </c>
      <c r="O1" s="57"/>
      <c r="P1" s="55"/>
      <c r="Q1" s="55"/>
    </row>
    <row r="2" spans="1:17">
      <c r="A2" s="195" t="s">
        <v>48</v>
      </c>
      <c r="B2" s="215"/>
      <c r="C2" s="215"/>
      <c r="D2" s="215"/>
      <c r="E2" s="215"/>
      <c r="F2" s="52"/>
      <c r="G2" s="52"/>
      <c r="H2" s="52"/>
      <c r="I2" s="52"/>
      <c r="J2" s="52"/>
      <c r="K2" s="52"/>
      <c r="L2" s="52"/>
      <c r="M2" s="52"/>
      <c r="N2" s="216" t="s">
        <v>49</v>
      </c>
      <c r="O2" s="217"/>
      <c r="P2" s="217"/>
      <c r="Q2" s="217"/>
    </row>
    <row r="3" spans="1:17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8"/>
      <c r="O3" s="59" t="s">
        <v>65</v>
      </c>
      <c r="P3" s="58"/>
      <c r="Q3" s="58"/>
    </row>
    <row r="4" spans="1:17" ht="15.75">
      <c r="A4" s="52"/>
      <c r="B4" s="225" t="s">
        <v>52</v>
      </c>
      <c r="C4" s="226"/>
      <c r="D4" s="226"/>
      <c r="E4" s="226"/>
      <c r="F4" s="52"/>
      <c r="G4" s="219" t="s">
        <v>53</v>
      </c>
      <c r="H4" s="219"/>
      <c r="I4" s="219"/>
      <c r="J4" s="219"/>
      <c r="K4" s="219"/>
      <c r="L4" s="60"/>
      <c r="M4" s="52"/>
      <c r="N4" s="220"/>
      <c r="O4" s="221"/>
      <c r="P4" s="221"/>
      <c r="Q4" s="221"/>
    </row>
    <row r="5" spans="1:17">
      <c r="A5" s="195" t="s">
        <v>54</v>
      </c>
      <c r="B5" s="196"/>
      <c r="C5" s="196"/>
      <c r="D5" s="196"/>
      <c r="E5" s="196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>
      <c r="A6" s="52"/>
      <c r="B6" s="52"/>
      <c r="C6" s="52"/>
      <c r="D6" s="52"/>
      <c r="E6" s="197" t="s">
        <v>55</v>
      </c>
      <c r="F6" s="197"/>
      <c r="G6" s="197"/>
      <c r="H6" s="197"/>
      <c r="I6" s="197"/>
      <c r="J6" s="197"/>
      <c r="K6" s="197"/>
      <c r="L6" s="197"/>
      <c r="M6" s="197"/>
      <c r="N6" s="197"/>
      <c r="O6" s="52"/>
      <c r="P6" s="52"/>
      <c r="Q6" s="52"/>
    </row>
    <row r="7" spans="1:17">
      <c r="A7" s="52"/>
      <c r="B7" s="52"/>
      <c r="C7" s="52"/>
      <c r="D7" s="52"/>
      <c r="E7" s="198" t="s">
        <v>95</v>
      </c>
      <c r="F7" s="198"/>
      <c r="G7" s="198"/>
      <c r="H7" s="198"/>
      <c r="I7" s="198"/>
      <c r="J7" s="198"/>
      <c r="K7" s="198"/>
      <c r="L7" s="198"/>
      <c r="M7" s="198"/>
      <c r="N7" s="198"/>
      <c r="O7" s="52"/>
      <c r="P7" s="52"/>
      <c r="Q7" s="52"/>
    </row>
    <row r="8" spans="1:17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>
      <c r="A9" s="199" t="s">
        <v>56</v>
      </c>
      <c r="B9" s="202" t="s">
        <v>3</v>
      </c>
      <c r="C9" s="203"/>
      <c r="D9" s="203"/>
      <c r="E9" s="203"/>
      <c r="F9" s="203"/>
      <c r="G9" s="203"/>
      <c r="H9" s="203"/>
      <c r="I9" s="204"/>
      <c r="J9" s="202" t="s">
        <v>8</v>
      </c>
      <c r="K9" s="203"/>
      <c r="L9" s="203"/>
      <c r="M9" s="203"/>
      <c r="N9" s="203"/>
      <c r="O9" s="203"/>
      <c r="P9" s="203"/>
      <c r="Q9" s="204"/>
    </row>
    <row r="10" spans="1:17">
      <c r="A10" s="222"/>
      <c r="B10" s="205" t="s">
        <v>66</v>
      </c>
      <c r="C10" s="206"/>
      <c r="D10" s="206"/>
      <c r="E10" s="207"/>
      <c r="F10" s="208" t="s">
        <v>67</v>
      </c>
      <c r="G10" s="209"/>
      <c r="H10" s="209"/>
      <c r="I10" s="210"/>
      <c r="J10" s="208" t="str">
        <f>B10</f>
        <v>ТП-809 Т1</v>
      </c>
      <c r="K10" s="209"/>
      <c r="L10" s="209"/>
      <c r="M10" s="210"/>
      <c r="N10" s="202" t="str">
        <f>F10</f>
        <v>ТП-809 Т2</v>
      </c>
      <c r="O10" s="203"/>
      <c r="P10" s="203"/>
      <c r="Q10" s="204"/>
    </row>
    <row r="11" spans="1:17">
      <c r="A11" s="222"/>
      <c r="B11" s="211" t="s">
        <v>59</v>
      </c>
      <c r="C11" s="212"/>
      <c r="D11" s="52"/>
      <c r="E11" s="76"/>
      <c r="F11" s="202" t="s">
        <v>60</v>
      </c>
      <c r="G11" s="203"/>
      <c r="H11" s="68"/>
      <c r="I11" s="67"/>
      <c r="J11" s="202" t="s">
        <v>60</v>
      </c>
      <c r="K11" s="203"/>
      <c r="L11" s="68"/>
      <c r="M11" s="67"/>
      <c r="N11" s="202" t="s">
        <v>60</v>
      </c>
      <c r="O11" s="203"/>
      <c r="P11" s="68"/>
      <c r="Q11" s="67"/>
    </row>
    <row r="12" spans="1:17" ht="36">
      <c r="A12" s="223"/>
      <c r="B12" s="69" t="s">
        <v>61</v>
      </c>
      <c r="C12" s="69" t="s">
        <v>62</v>
      </c>
      <c r="D12" s="69"/>
      <c r="E12" s="69" t="s">
        <v>63</v>
      </c>
      <c r="F12" s="69" t="s">
        <v>61</v>
      </c>
      <c r="G12" s="69" t="s">
        <v>62</v>
      </c>
      <c r="H12" s="69"/>
      <c r="I12" s="69" t="s">
        <v>63</v>
      </c>
      <c r="J12" s="69" t="s">
        <v>61</v>
      </c>
      <c r="K12" s="69" t="s">
        <v>62</v>
      </c>
      <c r="L12" s="69"/>
      <c r="M12" s="69" t="s">
        <v>63</v>
      </c>
      <c r="N12" s="69" t="s">
        <v>61</v>
      </c>
      <c r="O12" s="69" t="s">
        <v>62</v>
      </c>
      <c r="P12" s="69"/>
      <c r="Q12" s="69" t="s">
        <v>63</v>
      </c>
    </row>
    <row r="13" spans="1:17">
      <c r="A13" s="70">
        <v>1</v>
      </c>
      <c r="B13" s="70">
        <v>2</v>
      </c>
      <c r="C13" s="70">
        <v>3</v>
      </c>
      <c r="D13" s="70"/>
      <c r="E13" s="70">
        <v>4</v>
      </c>
      <c r="F13" s="70">
        <v>5</v>
      </c>
      <c r="G13" s="70">
        <v>6</v>
      </c>
      <c r="H13" s="70"/>
      <c r="I13" s="70">
        <v>7</v>
      </c>
      <c r="J13" s="70">
        <v>8</v>
      </c>
      <c r="K13" s="70">
        <v>9</v>
      </c>
      <c r="L13" s="70"/>
      <c r="M13" s="70">
        <v>10</v>
      </c>
      <c r="N13" s="70">
        <v>11</v>
      </c>
      <c r="O13" s="70">
        <v>12</v>
      </c>
      <c r="P13" s="70"/>
      <c r="Q13" s="70">
        <v>13</v>
      </c>
    </row>
    <row r="14" spans="1:17">
      <c r="A14" s="71">
        <v>0</v>
      </c>
      <c r="B14" s="72"/>
      <c r="C14" s="73"/>
      <c r="D14" s="73"/>
      <c r="E14" s="73"/>
      <c r="F14" s="72"/>
      <c r="G14" s="73"/>
      <c r="H14" s="73"/>
      <c r="I14" s="73"/>
      <c r="J14" s="72"/>
      <c r="K14" s="73"/>
      <c r="L14" s="73"/>
      <c r="M14" s="73"/>
      <c r="N14" s="72"/>
      <c r="O14" s="73"/>
      <c r="P14" s="73"/>
      <c r="Q14" s="73"/>
    </row>
    <row r="15" spans="1:17">
      <c r="A15" s="71">
        <v>1</v>
      </c>
      <c r="B15" s="72"/>
      <c r="C15" s="73"/>
      <c r="D15" s="73"/>
      <c r="E15" s="100">
        <v>42</v>
      </c>
      <c r="F15" s="72"/>
      <c r="G15" s="73"/>
      <c r="H15" s="73"/>
      <c r="I15" s="100">
        <v>44.8</v>
      </c>
      <c r="J15" s="72"/>
      <c r="K15" s="73"/>
      <c r="L15" s="73"/>
      <c r="M15" s="100">
        <v>12.8</v>
      </c>
      <c r="N15" s="72"/>
      <c r="O15" s="73"/>
      <c r="P15" s="73"/>
      <c r="Q15" s="100">
        <v>0.60000000000000009</v>
      </c>
    </row>
    <row r="16" spans="1:17">
      <c r="A16" s="71">
        <v>2</v>
      </c>
      <c r="B16" s="72"/>
      <c r="C16" s="73"/>
      <c r="D16" s="73"/>
      <c r="E16" s="100">
        <v>33.6</v>
      </c>
      <c r="F16" s="72"/>
      <c r="G16" s="73"/>
      <c r="H16" s="73"/>
      <c r="I16" s="100">
        <v>38.400000000000006</v>
      </c>
      <c r="J16" s="72"/>
      <c r="K16" s="73"/>
      <c r="L16" s="73"/>
      <c r="M16" s="100">
        <v>13.200000000000001</v>
      </c>
      <c r="N16" s="72"/>
      <c r="O16" s="73"/>
      <c r="P16" s="73"/>
      <c r="Q16" s="100">
        <v>1.2</v>
      </c>
    </row>
    <row r="17" spans="1:17">
      <c r="A17" s="71">
        <v>3</v>
      </c>
      <c r="B17" s="72"/>
      <c r="C17" s="73"/>
      <c r="D17" s="73"/>
      <c r="E17" s="100">
        <v>30.8</v>
      </c>
      <c r="F17" s="72"/>
      <c r="G17" s="73"/>
      <c r="H17" s="73"/>
      <c r="I17" s="100">
        <v>34.400000000000006</v>
      </c>
      <c r="J17" s="72"/>
      <c r="K17" s="73"/>
      <c r="L17" s="73"/>
      <c r="M17" s="100">
        <v>10.600000000000001</v>
      </c>
      <c r="N17" s="72"/>
      <c r="O17" s="73"/>
      <c r="P17" s="73"/>
      <c r="Q17" s="100">
        <v>1.2000000000000002</v>
      </c>
    </row>
    <row r="18" spans="1:17">
      <c r="A18" s="71">
        <v>4</v>
      </c>
      <c r="B18" s="72"/>
      <c r="C18" s="73"/>
      <c r="D18" s="73"/>
      <c r="E18" s="100">
        <v>28.4</v>
      </c>
      <c r="F18" s="72"/>
      <c r="G18" s="73"/>
      <c r="H18" s="73"/>
      <c r="I18" s="100">
        <v>33.6</v>
      </c>
      <c r="J18" s="72"/>
      <c r="K18" s="73"/>
      <c r="L18" s="73"/>
      <c r="M18" s="100">
        <v>10.199999999999999</v>
      </c>
      <c r="N18" s="72"/>
      <c r="O18" s="73"/>
      <c r="P18" s="73"/>
      <c r="Q18" s="100">
        <v>0.4</v>
      </c>
    </row>
    <row r="19" spans="1:17">
      <c r="A19" s="71">
        <v>5</v>
      </c>
      <c r="B19" s="72"/>
      <c r="C19" s="73"/>
      <c r="D19" s="73"/>
      <c r="E19" s="100">
        <v>27.6</v>
      </c>
      <c r="F19" s="72"/>
      <c r="G19" s="73"/>
      <c r="H19" s="73"/>
      <c r="I19" s="100">
        <v>35.200000000000003</v>
      </c>
      <c r="J19" s="72"/>
      <c r="K19" s="73"/>
      <c r="L19" s="73"/>
      <c r="M19" s="100">
        <v>9.8000000000000007</v>
      </c>
      <c r="N19" s="72"/>
      <c r="O19" s="73"/>
      <c r="P19" s="73"/>
      <c r="Q19" s="100">
        <v>1.2000000000000002</v>
      </c>
    </row>
    <row r="20" spans="1:17">
      <c r="A20" s="71">
        <v>6</v>
      </c>
      <c r="B20" s="72"/>
      <c r="C20" s="73"/>
      <c r="D20" s="73"/>
      <c r="E20" s="100">
        <v>30.6</v>
      </c>
      <c r="F20" s="72"/>
      <c r="G20" s="73"/>
      <c r="H20" s="73"/>
      <c r="I20" s="100">
        <v>43.2</v>
      </c>
      <c r="J20" s="72"/>
      <c r="K20" s="73"/>
      <c r="L20" s="73"/>
      <c r="M20" s="100">
        <v>10</v>
      </c>
      <c r="N20" s="72"/>
      <c r="O20" s="73"/>
      <c r="P20" s="73"/>
      <c r="Q20" s="100">
        <v>0.60000000000000009</v>
      </c>
    </row>
    <row r="21" spans="1:17">
      <c r="A21" s="71">
        <v>7</v>
      </c>
      <c r="B21" s="72"/>
      <c r="C21" s="73"/>
      <c r="D21" s="73"/>
      <c r="E21" s="100">
        <v>42</v>
      </c>
      <c r="F21" s="72"/>
      <c r="G21" s="73"/>
      <c r="H21" s="73"/>
      <c r="I21" s="100">
        <v>55.2</v>
      </c>
      <c r="J21" s="72"/>
      <c r="K21" s="73"/>
      <c r="L21" s="73"/>
      <c r="M21" s="100">
        <v>12.8</v>
      </c>
      <c r="N21" s="72"/>
      <c r="O21" s="73"/>
      <c r="P21" s="73"/>
      <c r="Q21" s="100">
        <v>0.6</v>
      </c>
    </row>
    <row r="22" spans="1:17">
      <c r="A22" s="71">
        <v>8</v>
      </c>
      <c r="B22" s="72"/>
      <c r="C22" s="73"/>
      <c r="D22" s="73"/>
      <c r="E22" s="100">
        <v>53</v>
      </c>
      <c r="F22" s="72"/>
      <c r="G22" s="73"/>
      <c r="H22" s="73"/>
      <c r="I22" s="100">
        <v>67</v>
      </c>
      <c r="J22" s="72"/>
      <c r="K22" s="73"/>
      <c r="L22" s="73"/>
      <c r="M22" s="100">
        <v>14.799999999999999</v>
      </c>
      <c r="N22" s="72"/>
      <c r="O22" s="73"/>
      <c r="P22" s="73"/>
      <c r="Q22" s="100">
        <v>2.5999999999999996</v>
      </c>
    </row>
    <row r="23" spans="1:17">
      <c r="A23" s="71">
        <v>9</v>
      </c>
      <c r="B23" s="72"/>
      <c r="C23" s="73"/>
      <c r="D23" s="73"/>
      <c r="E23" s="100">
        <v>56.2</v>
      </c>
      <c r="F23" s="72"/>
      <c r="G23" s="73"/>
      <c r="H23" s="73"/>
      <c r="I23" s="100">
        <v>73.400000000000006</v>
      </c>
      <c r="J23" s="72"/>
      <c r="K23" s="73"/>
      <c r="L23" s="73"/>
      <c r="M23" s="100">
        <v>15.6</v>
      </c>
      <c r="N23" s="72"/>
      <c r="O23" s="73"/>
      <c r="P23" s="73"/>
      <c r="Q23" s="100">
        <v>2.4</v>
      </c>
    </row>
    <row r="24" spans="1:17">
      <c r="A24" s="71">
        <v>10</v>
      </c>
      <c r="B24" s="72"/>
      <c r="C24" s="73"/>
      <c r="D24" s="73"/>
      <c r="E24" s="100">
        <v>61.4</v>
      </c>
      <c r="F24" s="72"/>
      <c r="G24" s="73"/>
      <c r="H24" s="73"/>
      <c r="I24" s="100">
        <v>74.599999999999994</v>
      </c>
      <c r="J24" s="72"/>
      <c r="K24" s="73"/>
      <c r="L24" s="73"/>
      <c r="M24" s="100">
        <v>15.2</v>
      </c>
      <c r="N24" s="72"/>
      <c r="O24" s="73"/>
      <c r="P24" s="73"/>
      <c r="Q24" s="100">
        <v>2.2000000000000002</v>
      </c>
    </row>
    <row r="25" spans="1:17">
      <c r="A25" s="71">
        <v>11</v>
      </c>
      <c r="B25" s="72"/>
      <c r="C25" s="73"/>
      <c r="D25" s="73"/>
      <c r="E25" s="100">
        <v>71.400000000000006</v>
      </c>
      <c r="F25" s="72"/>
      <c r="G25" s="73"/>
      <c r="H25" s="73"/>
      <c r="I25" s="100">
        <v>92.6</v>
      </c>
      <c r="J25" s="72"/>
      <c r="K25" s="73"/>
      <c r="L25" s="73"/>
      <c r="M25" s="100">
        <v>14.8</v>
      </c>
      <c r="N25" s="72"/>
      <c r="O25" s="73"/>
      <c r="P25" s="73"/>
      <c r="Q25" s="100">
        <v>0.8</v>
      </c>
    </row>
    <row r="26" spans="1:17">
      <c r="A26" s="71">
        <v>12</v>
      </c>
      <c r="B26" s="72"/>
      <c r="C26" s="73"/>
      <c r="D26" s="73"/>
      <c r="E26" s="100">
        <v>73</v>
      </c>
      <c r="F26" s="72"/>
      <c r="G26" s="73"/>
      <c r="H26" s="73"/>
      <c r="I26" s="100">
        <v>90.2</v>
      </c>
      <c r="J26" s="72"/>
      <c r="K26" s="73"/>
      <c r="L26" s="73"/>
      <c r="M26" s="100">
        <v>15.2</v>
      </c>
      <c r="N26" s="72"/>
      <c r="O26" s="73"/>
      <c r="P26" s="73"/>
      <c r="Q26" s="100">
        <v>0.60000000000000009</v>
      </c>
    </row>
    <row r="27" spans="1:17">
      <c r="A27" s="71">
        <v>13</v>
      </c>
      <c r="B27" s="72"/>
      <c r="C27" s="73"/>
      <c r="D27" s="73"/>
      <c r="E27" s="100">
        <v>72.400000000000006</v>
      </c>
      <c r="F27" s="72"/>
      <c r="G27" s="73"/>
      <c r="H27" s="73"/>
      <c r="I27" s="100">
        <v>97</v>
      </c>
      <c r="J27" s="72"/>
      <c r="K27" s="73"/>
      <c r="L27" s="73"/>
      <c r="M27" s="100">
        <v>18</v>
      </c>
      <c r="N27" s="72"/>
      <c r="O27" s="73"/>
      <c r="P27" s="73"/>
      <c r="Q27" s="100">
        <v>0.60000000000000009</v>
      </c>
    </row>
    <row r="28" spans="1:17">
      <c r="A28" s="71">
        <v>14</v>
      </c>
      <c r="B28" s="72"/>
      <c r="C28" s="73"/>
      <c r="D28" s="73"/>
      <c r="E28" s="100">
        <v>69.400000000000006</v>
      </c>
      <c r="F28" s="72"/>
      <c r="G28" s="73"/>
      <c r="H28" s="73"/>
      <c r="I28" s="100">
        <v>97</v>
      </c>
      <c r="J28" s="72"/>
      <c r="K28" s="73"/>
      <c r="L28" s="73"/>
      <c r="M28" s="100">
        <v>17.399999999999999</v>
      </c>
      <c r="N28" s="72"/>
      <c r="O28" s="73"/>
      <c r="P28" s="73"/>
      <c r="Q28" s="100">
        <v>1.2000000000000002</v>
      </c>
    </row>
    <row r="29" spans="1:17">
      <c r="A29" s="71">
        <v>15</v>
      </c>
      <c r="B29" s="72"/>
      <c r="C29" s="73"/>
      <c r="D29" s="73"/>
      <c r="E29" s="100">
        <v>64</v>
      </c>
      <c r="F29" s="72"/>
      <c r="G29" s="73"/>
      <c r="H29" s="73"/>
      <c r="I29" s="100">
        <v>99.4</v>
      </c>
      <c r="J29" s="72"/>
      <c r="K29" s="73"/>
      <c r="L29" s="73"/>
      <c r="M29" s="100">
        <v>15.2</v>
      </c>
      <c r="N29" s="72"/>
      <c r="O29" s="73"/>
      <c r="P29" s="73"/>
      <c r="Q29" s="100">
        <v>1</v>
      </c>
    </row>
    <row r="30" spans="1:17">
      <c r="A30" s="71">
        <v>16</v>
      </c>
      <c r="B30" s="72"/>
      <c r="C30" s="73"/>
      <c r="D30" s="73"/>
      <c r="E30" s="100">
        <v>68.2</v>
      </c>
      <c r="F30" s="72"/>
      <c r="G30" s="73"/>
      <c r="H30" s="73"/>
      <c r="I30" s="100">
        <v>100.19999999999999</v>
      </c>
      <c r="J30" s="72"/>
      <c r="K30" s="73"/>
      <c r="L30" s="73"/>
      <c r="M30" s="100">
        <v>18.399999999999999</v>
      </c>
      <c r="N30" s="72"/>
      <c r="O30" s="73"/>
      <c r="P30" s="73"/>
      <c r="Q30" s="100">
        <v>0.2</v>
      </c>
    </row>
    <row r="31" spans="1:17">
      <c r="A31" s="71">
        <v>17</v>
      </c>
      <c r="B31" s="72"/>
      <c r="C31" s="73"/>
      <c r="D31" s="73"/>
      <c r="E31" s="100">
        <v>72.400000000000006</v>
      </c>
      <c r="F31" s="72"/>
      <c r="G31" s="73"/>
      <c r="H31" s="73"/>
      <c r="I31" s="100">
        <v>93.6</v>
      </c>
      <c r="J31" s="72"/>
      <c r="K31" s="73"/>
      <c r="L31" s="73"/>
      <c r="M31" s="100">
        <v>16</v>
      </c>
      <c r="N31" s="72"/>
      <c r="O31" s="73"/>
      <c r="P31" s="73"/>
      <c r="Q31" s="100">
        <v>0.8</v>
      </c>
    </row>
    <row r="32" spans="1:17">
      <c r="A32" s="71">
        <v>18</v>
      </c>
      <c r="B32" s="72"/>
      <c r="C32" s="73"/>
      <c r="D32" s="73"/>
      <c r="E32" s="100">
        <v>75</v>
      </c>
      <c r="F32" s="72"/>
      <c r="G32" s="73"/>
      <c r="H32" s="73"/>
      <c r="I32" s="100">
        <v>94.6</v>
      </c>
      <c r="J32" s="72"/>
      <c r="K32" s="73"/>
      <c r="L32" s="73"/>
      <c r="M32" s="100">
        <v>19.399999999999999</v>
      </c>
      <c r="N32" s="72"/>
      <c r="O32" s="73"/>
      <c r="P32" s="73"/>
      <c r="Q32" s="100">
        <v>0.8</v>
      </c>
    </row>
    <row r="33" spans="1:17">
      <c r="A33" s="71">
        <v>19</v>
      </c>
      <c r="B33" s="72"/>
      <c r="C33" s="73"/>
      <c r="D33" s="73"/>
      <c r="E33" s="100">
        <v>80.8</v>
      </c>
      <c r="F33" s="72"/>
      <c r="G33" s="73"/>
      <c r="H33" s="73"/>
      <c r="I33" s="100">
        <v>93.800000000000011</v>
      </c>
      <c r="J33" s="72"/>
      <c r="K33" s="73"/>
      <c r="L33" s="73"/>
      <c r="M33" s="100">
        <v>22.4</v>
      </c>
      <c r="N33" s="72"/>
      <c r="O33" s="73"/>
      <c r="P33" s="73"/>
      <c r="Q33" s="100">
        <v>1</v>
      </c>
    </row>
    <row r="34" spans="1:17">
      <c r="A34" s="71">
        <v>20</v>
      </c>
      <c r="B34" s="72"/>
      <c r="C34" s="73"/>
      <c r="D34" s="73"/>
      <c r="E34" s="100">
        <v>78</v>
      </c>
      <c r="F34" s="72"/>
      <c r="G34" s="73"/>
      <c r="H34" s="73"/>
      <c r="I34" s="100">
        <v>96.8</v>
      </c>
      <c r="J34" s="72"/>
      <c r="K34" s="73"/>
      <c r="L34" s="73"/>
      <c r="M34" s="100">
        <v>22.8</v>
      </c>
      <c r="N34" s="72"/>
      <c r="O34" s="73"/>
      <c r="P34" s="73"/>
      <c r="Q34" s="100">
        <v>4.2</v>
      </c>
    </row>
    <row r="35" spans="1:17">
      <c r="A35" s="71">
        <v>21</v>
      </c>
      <c r="B35" s="72"/>
      <c r="C35" s="73"/>
      <c r="D35" s="73"/>
      <c r="E35" s="100">
        <v>76.599999999999994</v>
      </c>
      <c r="F35" s="72"/>
      <c r="G35" s="73"/>
      <c r="H35" s="73"/>
      <c r="I35" s="100">
        <v>95.6</v>
      </c>
      <c r="J35" s="72"/>
      <c r="K35" s="73"/>
      <c r="L35" s="73"/>
      <c r="M35" s="100">
        <v>21.200000000000003</v>
      </c>
      <c r="N35" s="72"/>
      <c r="O35" s="73"/>
      <c r="P35" s="73"/>
      <c r="Q35" s="100">
        <v>5.7999999999999989</v>
      </c>
    </row>
    <row r="36" spans="1:17">
      <c r="A36" s="71">
        <v>22</v>
      </c>
      <c r="B36" s="72"/>
      <c r="C36" s="73"/>
      <c r="D36" s="73"/>
      <c r="E36" s="100">
        <v>77.2</v>
      </c>
      <c r="F36" s="72"/>
      <c r="G36" s="73"/>
      <c r="H36" s="73"/>
      <c r="I36" s="100">
        <v>93.199999999999989</v>
      </c>
      <c r="J36" s="72"/>
      <c r="K36" s="73"/>
      <c r="L36" s="73"/>
      <c r="M36" s="100">
        <v>20.200000000000003</v>
      </c>
      <c r="N36" s="72"/>
      <c r="O36" s="73"/>
      <c r="P36" s="73"/>
      <c r="Q36" s="100">
        <v>3</v>
      </c>
    </row>
    <row r="37" spans="1:17">
      <c r="A37" s="71">
        <v>23</v>
      </c>
      <c r="B37" s="72"/>
      <c r="C37" s="73"/>
      <c r="D37" s="73"/>
      <c r="E37" s="100">
        <v>67.599999999999994</v>
      </c>
      <c r="F37" s="72"/>
      <c r="G37" s="73"/>
      <c r="H37" s="73"/>
      <c r="I37" s="100">
        <v>83</v>
      </c>
      <c r="J37" s="72"/>
      <c r="K37" s="73"/>
      <c r="L37" s="73"/>
      <c r="M37" s="100">
        <v>17.399999999999999</v>
      </c>
      <c r="N37" s="72"/>
      <c r="O37" s="73"/>
      <c r="P37" s="73"/>
      <c r="Q37" s="100">
        <v>0.8</v>
      </c>
    </row>
    <row r="38" spans="1:17">
      <c r="A38" s="71">
        <v>24</v>
      </c>
      <c r="B38" s="72"/>
      <c r="C38" s="73"/>
      <c r="D38" s="73"/>
      <c r="E38" s="100">
        <v>50.800000000000004</v>
      </c>
      <c r="F38" s="72"/>
      <c r="G38" s="73"/>
      <c r="H38" s="73"/>
      <c r="I38" s="100">
        <v>61.199999999999996</v>
      </c>
      <c r="J38" s="72"/>
      <c r="K38" s="73"/>
      <c r="L38" s="73"/>
      <c r="M38" s="100">
        <v>14.4</v>
      </c>
      <c r="N38" s="72"/>
      <c r="O38" s="73"/>
      <c r="P38" s="73"/>
      <c r="Q38" s="100">
        <v>0.60000000000000009</v>
      </c>
    </row>
    <row r="39" spans="1:17">
      <c r="A39" s="71" t="s">
        <v>64</v>
      </c>
      <c r="B39" s="74"/>
      <c r="C39" s="74"/>
      <c r="D39" s="74"/>
      <c r="E39" s="66">
        <f>SUM(E15:E38)</f>
        <v>1402.3999999999999</v>
      </c>
      <c r="F39" s="74"/>
      <c r="G39" s="74"/>
      <c r="H39" s="74"/>
      <c r="I39" s="66">
        <f>SUM(I15:I38)</f>
        <v>1787.9999999999998</v>
      </c>
      <c r="J39" s="74"/>
      <c r="K39" s="74"/>
      <c r="L39" s="74"/>
      <c r="M39" s="66">
        <f>SUM(M15:M38)</f>
        <v>377.7999999999999</v>
      </c>
      <c r="N39" s="74"/>
      <c r="O39" s="74"/>
      <c r="P39" s="74"/>
      <c r="Q39" s="66">
        <f>SUM(Q15:Q38)</f>
        <v>34.4</v>
      </c>
    </row>
    <row r="40" spans="1:17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>
      <c r="A42" s="194" t="s">
        <v>93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</row>
    <row r="43" spans="1:17">
      <c r="A43" s="52"/>
      <c r="B43" s="75"/>
      <c r="C43" s="75"/>
      <c r="D43" s="75"/>
      <c r="E43" s="75"/>
      <c r="F43" s="75"/>
      <c r="G43" s="75"/>
      <c r="H43" s="75"/>
      <c r="I43" s="75"/>
      <c r="J43" s="75"/>
      <c r="K43" s="52"/>
      <c r="L43" s="52"/>
      <c r="M43" s="52"/>
      <c r="N43" s="52"/>
      <c r="O43" s="52"/>
      <c r="P43" s="52"/>
      <c r="Q43" s="52"/>
    </row>
    <row r="44" spans="1:17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</sheetData>
  <mergeCells count="21">
    <mergeCell ref="B1:E1"/>
    <mergeCell ref="A2:E2"/>
    <mergeCell ref="N2:Q2"/>
    <mergeCell ref="B4:E4"/>
    <mergeCell ref="G4:K4"/>
    <mergeCell ref="N4:Q4"/>
    <mergeCell ref="A42:Q42"/>
    <mergeCell ref="A5:E5"/>
    <mergeCell ref="E6:N6"/>
    <mergeCell ref="E7:N7"/>
    <mergeCell ref="A9:A12"/>
    <mergeCell ref="B9:I9"/>
    <mergeCell ref="J9:Q9"/>
    <mergeCell ref="B10:E10"/>
    <mergeCell ref="F10:I10"/>
    <mergeCell ref="J10:M10"/>
    <mergeCell ref="N10:Q10"/>
    <mergeCell ref="B11:C11"/>
    <mergeCell ref="F11:G11"/>
    <mergeCell ref="J11:K11"/>
    <mergeCell ref="N11:O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P6" sqref="P6"/>
    </sheetView>
  </sheetViews>
  <sheetFormatPr defaultRowHeight="15"/>
  <cols>
    <col min="1" max="1" width="5.28515625" customWidth="1"/>
    <col min="5" max="5" width="14" customWidth="1"/>
  </cols>
  <sheetData>
    <row r="1" spans="1:17">
      <c r="A1" s="52"/>
      <c r="B1" s="212" t="s">
        <v>40</v>
      </c>
      <c r="C1" s="227"/>
      <c r="D1" s="227"/>
      <c r="E1" s="227"/>
      <c r="F1" s="53"/>
      <c r="G1" s="52"/>
      <c r="H1" s="52"/>
      <c r="I1" s="52"/>
      <c r="J1" s="54"/>
      <c r="K1" s="55"/>
      <c r="L1" s="55"/>
      <c r="M1" s="55"/>
      <c r="N1" s="212" t="s">
        <v>47</v>
      </c>
      <c r="O1" s="224"/>
      <c r="P1" s="224"/>
      <c r="Q1" s="224"/>
    </row>
    <row r="2" spans="1:17">
      <c r="A2" s="195" t="s">
        <v>48</v>
      </c>
      <c r="B2" s="215"/>
      <c r="C2" s="215"/>
      <c r="D2" s="215"/>
      <c r="E2" s="215"/>
      <c r="F2" s="52"/>
      <c r="G2" s="52"/>
      <c r="H2" s="52"/>
      <c r="I2" s="52"/>
      <c r="J2" s="52"/>
      <c r="K2" s="52"/>
      <c r="L2" s="52"/>
      <c r="M2" s="52"/>
      <c r="N2" s="216" t="s">
        <v>49</v>
      </c>
      <c r="O2" s="217"/>
      <c r="P2" s="217"/>
      <c r="Q2" s="217"/>
    </row>
    <row r="3" spans="1:17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8"/>
      <c r="O3" s="58" t="s">
        <v>68</v>
      </c>
      <c r="P3" s="58"/>
      <c r="Q3" s="58"/>
    </row>
    <row r="4" spans="1:17" ht="15.75">
      <c r="A4" s="52"/>
      <c r="B4" s="225" t="s">
        <v>52</v>
      </c>
      <c r="C4" s="228"/>
      <c r="D4" s="228"/>
      <c r="E4" s="228"/>
      <c r="F4" s="52"/>
      <c r="G4" s="219" t="s">
        <v>53</v>
      </c>
      <c r="H4" s="219"/>
      <c r="I4" s="219"/>
      <c r="J4" s="219"/>
      <c r="K4" s="219"/>
      <c r="L4" s="60"/>
      <c r="M4" s="52"/>
      <c r="N4" s="220"/>
      <c r="O4" s="221"/>
      <c r="P4" s="221"/>
      <c r="Q4" s="221"/>
    </row>
    <row r="5" spans="1:17">
      <c r="A5" s="195" t="s">
        <v>54</v>
      </c>
      <c r="B5" s="196"/>
      <c r="C5" s="196"/>
      <c r="D5" s="196"/>
      <c r="E5" s="196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>
      <c r="A6" s="52"/>
      <c r="B6" s="52"/>
      <c r="C6" s="52"/>
      <c r="D6" s="52"/>
      <c r="E6" s="197" t="s">
        <v>55</v>
      </c>
      <c r="F6" s="197"/>
      <c r="G6" s="197"/>
      <c r="H6" s="197"/>
      <c r="I6" s="197"/>
      <c r="J6" s="197"/>
      <c r="K6" s="197"/>
      <c r="L6" s="197"/>
      <c r="M6" s="197"/>
      <c r="N6" s="197"/>
      <c r="O6" s="52"/>
      <c r="P6" s="52"/>
      <c r="Q6" s="52"/>
    </row>
    <row r="7" spans="1:17">
      <c r="A7" s="52"/>
      <c r="B7" s="52"/>
      <c r="C7" s="52"/>
      <c r="D7" s="52"/>
      <c r="E7" s="198" t="s">
        <v>96</v>
      </c>
      <c r="F7" s="198"/>
      <c r="G7" s="198"/>
      <c r="H7" s="198"/>
      <c r="I7" s="198"/>
      <c r="J7" s="198"/>
      <c r="K7" s="198"/>
      <c r="L7" s="198"/>
      <c r="M7" s="198"/>
      <c r="N7" s="198"/>
      <c r="O7" s="52"/>
      <c r="P7" s="52"/>
      <c r="Q7" s="52"/>
    </row>
    <row r="8" spans="1:17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>
      <c r="A9" s="199" t="s">
        <v>56</v>
      </c>
      <c r="B9" s="202" t="s">
        <v>3</v>
      </c>
      <c r="C9" s="203"/>
      <c r="D9" s="203"/>
      <c r="E9" s="203"/>
      <c r="F9" s="203"/>
      <c r="G9" s="203"/>
      <c r="H9" s="203"/>
      <c r="I9" s="204"/>
      <c r="J9" s="202" t="s">
        <v>8</v>
      </c>
      <c r="K9" s="203"/>
      <c r="L9" s="203"/>
      <c r="M9" s="203"/>
      <c r="N9" s="203"/>
      <c r="O9" s="203"/>
      <c r="P9" s="203"/>
      <c r="Q9" s="204"/>
    </row>
    <row r="10" spans="1:17">
      <c r="A10" s="222"/>
      <c r="B10" s="205" t="s">
        <v>69</v>
      </c>
      <c r="C10" s="206"/>
      <c r="D10" s="206"/>
      <c r="E10" s="207"/>
      <c r="F10" s="208" t="s">
        <v>70</v>
      </c>
      <c r="G10" s="209"/>
      <c r="H10" s="209"/>
      <c r="I10" s="210"/>
      <c r="J10" s="208" t="s">
        <v>69</v>
      </c>
      <c r="K10" s="209"/>
      <c r="L10" s="209"/>
      <c r="M10" s="210"/>
      <c r="N10" s="208" t="s">
        <v>70</v>
      </c>
      <c r="O10" s="209"/>
      <c r="P10" s="209"/>
      <c r="Q10" s="210"/>
    </row>
    <row r="11" spans="1:17">
      <c r="A11" s="222"/>
      <c r="B11" s="211" t="s">
        <v>59</v>
      </c>
      <c r="C11" s="212"/>
      <c r="D11" s="58"/>
      <c r="E11" s="76"/>
      <c r="F11" s="202" t="s">
        <v>60</v>
      </c>
      <c r="G11" s="203"/>
      <c r="H11" s="68"/>
      <c r="I11" s="67"/>
      <c r="J11" s="202" t="s">
        <v>60</v>
      </c>
      <c r="K11" s="203"/>
      <c r="L11" s="68"/>
      <c r="M11" s="67"/>
      <c r="N11" s="202" t="s">
        <v>60</v>
      </c>
      <c r="O11" s="203"/>
      <c r="P11" s="68"/>
      <c r="Q11" s="67"/>
    </row>
    <row r="12" spans="1:17" ht="36">
      <c r="A12" s="223"/>
      <c r="B12" s="69" t="s">
        <v>61</v>
      </c>
      <c r="C12" s="69" t="s">
        <v>62</v>
      </c>
      <c r="D12" s="69"/>
      <c r="E12" s="69" t="s">
        <v>63</v>
      </c>
      <c r="F12" s="69" t="s">
        <v>61</v>
      </c>
      <c r="G12" s="69" t="s">
        <v>62</v>
      </c>
      <c r="H12" s="69"/>
      <c r="I12" s="69" t="s">
        <v>63</v>
      </c>
      <c r="J12" s="69" t="s">
        <v>61</v>
      </c>
      <c r="K12" s="69" t="s">
        <v>62</v>
      </c>
      <c r="L12" s="69"/>
      <c r="M12" s="69" t="s">
        <v>63</v>
      </c>
      <c r="N12" s="69" t="s">
        <v>61</v>
      </c>
      <c r="O12" s="69" t="s">
        <v>62</v>
      </c>
      <c r="P12" s="69"/>
      <c r="Q12" s="69" t="s">
        <v>63</v>
      </c>
    </row>
    <row r="13" spans="1:17">
      <c r="A13" s="70">
        <v>1</v>
      </c>
      <c r="B13" s="70">
        <v>2</v>
      </c>
      <c r="C13" s="70">
        <v>3</v>
      </c>
      <c r="D13" s="70"/>
      <c r="E13" s="70">
        <v>4</v>
      </c>
      <c r="F13" s="70">
        <v>5</v>
      </c>
      <c r="G13" s="70">
        <v>6</v>
      </c>
      <c r="H13" s="70"/>
      <c r="I13" s="70">
        <v>7</v>
      </c>
      <c r="J13" s="70">
        <v>8</v>
      </c>
      <c r="K13" s="70">
        <v>9</v>
      </c>
      <c r="L13" s="70"/>
      <c r="M13" s="70">
        <v>10</v>
      </c>
      <c r="N13" s="70">
        <v>11</v>
      </c>
      <c r="O13" s="70">
        <v>12</v>
      </c>
      <c r="P13" s="70"/>
      <c r="Q13" s="70">
        <v>13</v>
      </c>
    </row>
    <row r="14" spans="1:17">
      <c r="A14" s="71">
        <v>0</v>
      </c>
      <c r="B14" s="72"/>
      <c r="C14" s="73"/>
      <c r="D14" s="73"/>
      <c r="E14" s="73"/>
      <c r="F14" s="72"/>
      <c r="G14" s="73"/>
      <c r="H14" s="73"/>
      <c r="I14" s="73"/>
      <c r="J14" s="72"/>
      <c r="K14" s="73"/>
      <c r="L14" s="73"/>
      <c r="M14" s="73"/>
      <c r="N14" s="72"/>
      <c r="O14" s="73"/>
      <c r="P14" s="73"/>
      <c r="Q14" s="73"/>
    </row>
    <row r="15" spans="1:17">
      <c r="A15" s="71">
        <v>1</v>
      </c>
      <c r="B15" s="72"/>
      <c r="C15" s="73"/>
      <c r="D15" s="73"/>
      <c r="E15" s="100">
        <v>185.4</v>
      </c>
      <c r="F15" s="72"/>
      <c r="G15" s="73"/>
      <c r="H15" s="73"/>
      <c r="I15" s="100">
        <v>45.600000000000009</v>
      </c>
      <c r="J15" s="72"/>
      <c r="K15" s="73"/>
      <c r="L15" s="73"/>
      <c r="M15" s="100">
        <v>22.2</v>
      </c>
      <c r="N15" s="72"/>
      <c r="O15" s="73"/>
      <c r="P15" s="73"/>
      <c r="Q15" s="100">
        <v>10.200000000000001</v>
      </c>
    </row>
    <row r="16" spans="1:17">
      <c r="A16" s="71">
        <v>2</v>
      </c>
      <c r="B16" s="72"/>
      <c r="C16" s="73"/>
      <c r="D16" s="73"/>
      <c r="E16" s="100">
        <v>158.4</v>
      </c>
      <c r="F16" s="72"/>
      <c r="G16" s="73"/>
      <c r="H16" s="73"/>
      <c r="I16" s="100">
        <v>36.599999999999994</v>
      </c>
      <c r="J16" s="72"/>
      <c r="K16" s="73"/>
      <c r="L16" s="73"/>
      <c r="M16" s="100">
        <v>23.4</v>
      </c>
      <c r="N16" s="72"/>
      <c r="O16" s="73"/>
      <c r="P16" s="73"/>
      <c r="Q16" s="100">
        <v>9.6</v>
      </c>
    </row>
    <row r="17" spans="1:17">
      <c r="A17" s="71">
        <v>3</v>
      </c>
      <c r="B17" s="72"/>
      <c r="C17" s="73"/>
      <c r="D17" s="73"/>
      <c r="E17" s="100">
        <v>146.4</v>
      </c>
      <c r="F17" s="72"/>
      <c r="G17" s="73"/>
      <c r="H17" s="73"/>
      <c r="I17" s="100">
        <v>33</v>
      </c>
      <c r="J17" s="72"/>
      <c r="K17" s="73"/>
      <c r="L17" s="73"/>
      <c r="M17" s="100">
        <v>23.4</v>
      </c>
      <c r="N17" s="72"/>
      <c r="O17" s="73"/>
      <c r="P17" s="73"/>
      <c r="Q17" s="100">
        <v>9.6</v>
      </c>
    </row>
    <row r="18" spans="1:17">
      <c r="A18" s="71">
        <v>4</v>
      </c>
      <c r="B18" s="72"/>
      <c r="C18" s="73"/>
      <c r="D18" s="73"/>
      <c r="E18" s="100">
        <v>132</v>
      </c>
      <c r="F18" s="72"/>
      <c r="G18" s="73"/>
      <c r="H18" s="73"/>
      <c r="I18" s="100">
        <v>31.2</v>
      </c>
      <c r="J18" s="72"/>
      <c r="K18" s="73"/>
      <c r="L18" s="73"/>
      <c r="M18" s="100">
        <v>22.2</v>
      </c>
      <c r="N18" s="72"/>
      <c r="O18" s="73"/>
      <c r="P18" s="73"/>
      <c r="Q18" s="100">
        <v>9</v>
      </c>
    </row>
    <row r="19" spans="1:17">
      <c r="A19" s="71">
        <v>5</v>
      </c>
      <c r="B19" s="72"/>
      <c r="C19" s="73"/>
      <c r="D19" s="73"/>
      <c r="E19" s="100">
        <v>129.6</v>
      </c>
      <c r="F19" s="72"/>
      <c r="G19" s="73"/>
      <c r="H19" s="73"/>
      <c r="I19" s="100">
        <v>32.4</v>
      </c>
      <c r="J19" s="72"/>
      <c r="K19" s="73"/>
      <c r="L19" s="73"/>
      <c r="M19" s="100">
        <v>23.4</v>
      </c>
      <c r="N19" s="72"/>
      <c r="O19" s="73"/>
      <c r="P19" s="73"/>
      <c r="Q19" s="100">
        <v>8.4</v>
      </c>
    </row>
    <row r="20" spans="1:17">
      <c r="A20" s="71">
        <v>6</v>
      </c>
      <c r="B20" s="72"/>
      <c r="C20" s="73"/>
      <c r="D20" s="73"/>
      <c r="E20" s="100">
        <v>155.4</v>
      </c>
      <c r="F20" s="72"/>
      <c r="G20" s="73"/>
      <c r="H20" s="73"/>
      <c r="I20" s="100">
        <v>38.4</v>
      </c>
      <c r="J20" s="72"/>
      <c r="K20" s="73"/>
      <c r="L20" s="73"/>
      <c r="M20" s="100">
        <v>21.599999999999998</v>
      </c>
      <c r="N20" s="72"/>
      <c r="O20" s="73"/>
      <c r="P20" s="73"/>
      <c r="Q20" s="100">
        <v>10.200000000000001</v>
      </c>
    </row>
    <row r="21" spans="1:17">
      <c r="A21" s="71">
        <v>7</v>
      </c>
      <c r="B21" s="72"/>
      <c r="C21" s="73"/>
      <c r="D21" s="73"/>
      <c r="E21" s="100">
        <v>217.79999999999998</v>
      </c>
      <c r="F21" s="72"/>
      <c r="G21" s="73"/>
      <c r="H21" s="73"/>
      <c r="I21" s="100">
        <v>52.79999999999999</v>
      </c>
      <c r="J21" s="72"/>
      <c r="K21" s="73"/>
      <c r="L21" s="73"/>
      <c r="M21" s="100">
        <v>23.4</v>
      </c>
      <c r="N21" s="72"/>
      <c r="O21" s="73"/>
      <c r="P21" s="73"/>
      <c r="Q21" s="100">
        <v>10.799999999999999</v>
      </c>
    </row>
    <row r="22" spans="1:17">
      <c r="A22" s="71">
        <v>8</v>
      </c>
      <c r="B22" s="72"/>
      <c r="C22" s="73"/>
      <c r="D22" s="73"/>
      <c r="E22" s="100">
        <v>265.20000000000005</v>
      </c>
      <c r="F22" s="72"/>
      <c r="G22" s="73"/>
      <c r="H22" s="73"/>
      <c r="I22" s="100">
        <v>55.199999999999996</v>
      </c>
      <c r="J22" s="72"/>
      <c r="K22" s="73"/>
      <c r="L22" s="73"/>
      <c r="M22" s="100">
        <v>28.800000000000004</v>
      </c>
      <c r="N22" s="72"/>
      <c r="O22" s="73"/>
      <c r="P22" s="73"/>
      <c r="Q22" s="100">
        <v>11.4</v>
      </c>
    </row>
    <row r="23" spans="1:17">
      <c r="A23" s="71">
        <v>9</v>
      </c>
      <c r="B23" s="72"/>
      <c r="C23" s="73"/>
      <c r="D23" s="73"/>
      <c r="E23" s="100">
        <v>273.60000000000002</v>
      </c>
      <c r="F23" s="72"/>
      <c r="G23" s="73"/>
      <c r="H23" s="73"/>
      <c r="I23" s="100">
        <v>62.999999999999993</v>
      </c>
      <c r="J23" s="72"/>
      <c r="K23" s="73"/>
      <c r="L23" s="73"/>
      <c r="M23" s="100">
        <v>27.000000000000004</v>
      </c>
      <c r="N23" s="72"/>
      <c r="O23" s="73"/>
      <c r="P23" s="73"/>
      <c r="Q23" s="100">
        <v>10.200000000000001</v>
      </c>
    </row>
    <row r="24" spans="1:17">
      <c r="A24" s="71">
        <v>10</v>
      </c>
      <c r="B24" s="72"/>
      <c r="C24" s="73"/>
      <c r="D24" s="73"/>
      <c r="E24" s="100">
        <v>277.8</v>
      </c>
      <c r="F24" s="72"/>
      <c r="G24" s="73"/>
      <c r="H24" s="73"/>
      <c r="I24" s="100">
        <v>56.400000000000006</v>
      </c>
      <c r="J24" s="72"/>
      <c r="K24" s="73"/>
      <c r="L24" s="73"/>
      <c r="M24" s="100">
        <v>26.999999999999996</v>
      </c>
      <c r="N24" s="72"/>
      <c r="O24" s="73"/>
      <c r="P24" s="73"/>
      <c r="Q24" s="100">
        <v>10.799999999999999</v>
      </c>
    </row>
    <row r="25" spans="1:17">
      <c r="A25" s="71">
        <v>11</v>
      </c>
      <c r="B25" s="72"/>
      <c r="C25" s="73"/>
      <c r="D25" s="73"/>
      <c r="E25" s="100">
        <v>306.60000000000002</v>
      </c>
      <c r="F25" s="72"/>
      <c r="G25" s="73"/>
      <c r="H25" s="73"/>
      <c r="I25" s="100">
        <v>52.800000000000004</v>
      </c>
      <c r="J25" s="72"/>
      <c r="K25" s="73"/>
      <c r="L25" s="73"/>
      <c r="M25" s="100">
        <v>27.599999999999998</v>
      </c>
      <c r="N25" s="72"/>
      <c r="O25" s="73"/>
      <c r="P25" s="73"/>
      <c r="Q25" s="100">
        <v>10.799999999999999</v>
      </c>
    </row>
    <row r="26" spans="1:17">
      <c r="A26" s="71">
        <v>12</v>
      </c>
      <c r="B26" s="72"/>
      <c r="C26" s="73"/>
      <c r="D26" s="73"/>
      <c r="E26" s="100">
        <v>319.2</v>
      </c>
      <c r="F26" s="72"/>
      <c r="G26" s="73"/>
      <c r="H26" s="73"/>
      <c r="I26" s="100">
        <v>56.399999999999991</v>
      </c>
      <c r="J26" s="72"/>
      <c r="K26" s="73"/>
      <c r="L26" s="73"/>
      <c r="M26" s="100">
        <v>32.4</v>
      </c>
      <c r="N26" s="72"/>
      <c r="O26" s="73"/>
      <c r="P26" s="73"/>
      <c r="Q26" s="100">
        <v>9.6</v>
      </c>
    </row>
    <row r="27" spans="1:17">
      <c r="A27" s="71">
        <v>13</v>
      </c>
      <c r="B27" s="72"/>
      <c r="C27" s="73"/>
      <c r="D27" s="73"/>
      <c r="E27" s="100">
        <v>321.60000000000002</v>
      </c>
      <c r="F27" s="72"/>
      <c r="G27" s="73"/>
      <c r="H27" s="73"/>
      <c r="I27" s="100">
        <v>60.600000000000009</v>
      </c>
      <c r="J27" s="72"/>
      <c r="K27" s="73"/>
      <c r="L27" s="73"/>
      <c r="M27" s="100">
        <v>39</v>
      </c>
      <c r="N27" s="72"/>
      <c r="O27" s="73"/>
      <c r="P27" s="73"/>
      <c r="Q27" s="100">
        <v>9.6</v>
      </c>
    </row>
    <row r="28" spans="1:17">
      <c r="A28" s="71">
        <v>14</v>
      </c>
      <c r="B28" s="72"/>
      <c r="C28" s="73"/>
      <c r="D28" s="73"/>
      <c r="E28" s="100">
        <v>307.2</v>
      </c>
      <c r="F28" s="72"/>
      <c r="G28" s="73"/>
      <c r="H28" s="73"/>
      <c r="I28" s="100">
        <v>62.999999999999993</v>
      </c>
      <c r="J28" s="72"/>
      <c r="K28" s="73"/>
      <c r="L28" s="73"/>
      <c r="M28" s="100">
        <v>32.4</v>
      </c>
      <c r="N28" s="72"/>
      <c r="O28" s="73"/>
      <c r="P28" s="73"/>
      <c r="Q28" s="100">
        <v>9</v>
      </c>
    </row>
    <row r="29" spans="1:17">
      <c r="A29" s="71">
        <v>15</v>
      </c>
      <c r="B29" s="72"/>
      <c r="C29" s="73"/>
      <c r="D29" s="73"/>
      <c r="E29" s="100">
        <v>325.2</v>
      </c>
      <c r="F29" s="72"/>
      <c r="G29" s="73"/>
      <c r="H29" s="73"/>
      <c r="I29" s="100">
        <v>66.599999999999994</v>
      </c>
      <c r="J29" s="72"/>
      <c r="K29" s="73"/>
      <c r="L29" s="73"/>
      <c r="M29" s="100">
        <v>30.6</v>
      </c>
      <c r="N29" s="72"/>
      <c r="O29" s="73"/>
      <c r="P29" s="73"/>
      <c r="Q29" s="100">
        <v>10.200000000000001</v>
      </c>
    </row>
    <row r="30" spans="1:17">
      <c r="A30" s="71">
        <v>16</v>
      </c>
      <c r="B30" s="72"/>
      <c r="C30" s="73"/>
      <c r="D30" s="73"/>
      <c r="E30" s="100">
        <v>319.2</v>
      </c>
      <c r="F30" s="72"/>
      <c r="G30" s="73"/>
      <c r="H30" s="73"/>
      <c r="I30" s="100">
        <v>78</v>
      </c>
      <c r="J30" s="72"/>
      <c r="K30" s="73"/>
      <c r="L30" s="73"/>
      <c r="M30" s="100">
        <v>34.799999999999997</v>
      </c>
      <c r="N30" s="72"/>
      <c r="O30" s="73"/>
      <c r="P30" s="73"/>
      <c r="Q30" s="100">
        <v>10.799999999999999</v>
      </c>
    </row>
    <row r="31" spans="1:17">
      <c r="A31" s="71">
        <v>17</v>
      </c>
      <c r="B31" s="72"/>
      <c r="C31" s="73"/>
      <c r="D31" s="73"/>
      <c r="E31" s="100">
        <v>328.2</v>
      </c>
      <c r="F31" s="72"/>
      <c r="G31" s="73"/>
      <c r="H31" s="73"/>
      <c r="I31" s="100">
        <v>73.199999999999989</v>
      </c>
      <c r="J31" s="72"/>
      <c r="K31" s="73"/>
      <c r="L31" s="73"/>
      <c r="M31" s="100">
        <v>37.199999999999996</v>
      </c>
      <c r="N31" s="72"/>
      <c r="O31" s="73"/>
      <c r="P31" s="73"/>
      <c r="Q31" s="100">
        <v>11.4</v>
      </c>
    </row>
    <row r="32" spans="1:17">
      <c r="A32" s="71">
        <v>18</v>
      </c>
      <c r="B32" s="72"/>
      <c r="C32" s="73"/>
      <c r="D32" s="73"/>
      <c r="E32" s="100">
        <v>344.4</v>
      </c>
      <c r="F32" s="72"/>
      <c r="G32" s="73"/>
      <c r="H32" s="73"/>
      <c r="I32" s="100">
        <v>76.2</v>
      </c>
      <c r="J32" s="72"/>
      <c r="K32" s="73"/>
      <c r="L32" s="73"/>
      <c r="M32" s="100">
        <v>44.4</v>
      </c>
      <c r="N32" s="72"/>
      <c r="O32" s="73"/>
      <c r="P32" s="73"/>
      <c r="Q32" s="100">
        <v>11.4</v>
      </c>
    </row>
    <row r="33" spans="1:17">
      <c r="A33" s="71">
        <v>19</v>
      </c>
      <c r="B33" s="72"/>
      <c r="C33" s="73"/>
      <c r="D33" s="73"/>
      <c r="E33" s="100">
        <v>383.4</v>
      </c>
      <c r="F33" s="72"/>
      <c r="G33" s="73"/>
      <c r="H33" s="73"/>
      <c r="I33" s="100">
        <v>79.8</v>
      </c>
      <c r="J33" s="72"/>
      <c r="K33" s="73"/>
      <c r="L33" s="73"/>
      <c r="M33" s="100">
        <v>55.199999999999996</v>
      </c>
      <c r="N33" s="72"/>
      <c r="O33" s="73"/>
      <c r="P33" s="73"/>
      <c r="Q33" s="100">
        <v>9.6</v>
      </c>
    </row>
    <row r="34" spans="1:17">
      <c r="A34" s="71">
        <v>20</v>
      </c>
      <c r="B34" s="72"/>
      <c r="C34" s="73"/>
      <c r="D34" s="73"/>
      <c r="E34" s="100">
        <v>415.8</v>
      </c>
      <c r="F34" s="72"/>
      <c r="G34" s="73"/>
      <c r="H34" s="73"/>
      <c r="I34" s="100">
        <v>88.2</v>
      </c>
      <c r="J34" s="72"/>
      <c r="K34" s="73"/>
      <c r="L34" s="73"/>
      <c r="M34" s="100">
        <v>59.399999999999991</v>
      </c>
      <c r="N34" s="72"/>
      <c r="O34" s="73"/>
      <c r="P34" s="73"/>
      <c r="Q34" s="100">
        <v>10.200000000000001</v>
      </c>
    </row>
    <row r="35" spans="1:17">
      <c r="A35" s="71">
        <v>21</v>
      </c>
      <c r="B35" s="72"/>
      <c r="C35" s="73"/>
      <c r="D35" s="73"/>
      <c r="E35" s="100">
        <v>365.4</v>
      </c>
      <c r="F35" s="72"/>
      <c r="G35" s="73"/>
      <c r="H35" s="73"/>
      <c r="I35" s="100">
        <v>84.6</v>
      </c>
      <c r="J35" s="72"/>
      <c r="K35" s="73"/>
      <c r="L35" s="73"/>
      <c r="M35" s="100">
        <v>54.6</v>
      </c>
      <c r="N35" s="72"/>
      <c r="O35" s="73"/>
      <c r="P35" s="73"/>
      <c r="Q35" s="100">
        <v>9</v>
      </c>
    </row>
    <row r="36" spans="1:17">
      <c r="A36" s="71">
        <v>22</v>
      </c>
      <c r="B36" s="72"/>
      <c r="C36" s="73"/>
      <c r="D36" s="73"/>
      <c r="E36" s="100">
        <v>332.4</v>
      </c>
      <c r="F36" s="72"/>
      <c r="G36" s="73"/>
      <c r="H36" s="73"/>
      <c r="I36" s="100">
        <v>84.600000000000009</v>
      </c>
      <c r="J36" s="72"/>
      <c r="K36" s="73"/>
      <c r="L36" s="73"/>
      <c r="M36" s="100">
        <v>29.4</v>
      </c>
      <c r="N36" s="72"/>
      <c r="O36" s="73"/>
      <c r="P36" s="73"/>
      <c r="Q36" s="100">
        <v>12.6</v>
      </c>
    </row>
    <row r="37" spans="1:17">
      <c r="A37" s="71">
        <v>23</v>
      </c>
      <c r="B37" s="72"/>
      <c r="C37" s="73"/>
      <c r="D37" s="73"/>
      <c r="E37" s="100">
        <v>304.8</v>
      </c>
      <c r="F37" s="72"/>
      <c r="G37" s="73"/>
      <c r="H37" s="73"/>
      <c r="I37" s="100">
        <v>73.199999999999989</v>
      </c>
      <c r="J37" s="72"/>
      <c r="K37" s="73"/>
      <c r="L37" s="73"/>
      <c r="M37" s="100">
        <v>19.2</v>
      </c>
      <c r="N37" s="72"/>
      <c r="O37" s="73"/>
      <c r="P37" s="73"/>
      <c r="Q37" s="100">
        <v>13.200000000000001</v>
      </c>
    </row>
    <row r="38" spans="1:17">
      <c r="A38" s="71">
        <v>24</v>
      </c>
      <c r="B38" s="72"/>
      <c r="C38" s="73"/>
      <c r="D38" s="73"/>
      <c r="E38" s="100">
        <v>219</v>
      </c>
      <c r="F38" s="72"/>
      <c r="G38" s="73"/>
      <c r="H38" s="73"/>
      <c r="I38" s="100">
        <v>64.2</v>
      </c>
      <c r="J38" s="72"/>
      <c r="K38" s="73"/>
      <c r="L38" s="73"/>
      <c r="M38" s="100">
        <v>16.2</v>
      </c>
      <c r="N38" s="72"/>
      <c r="O38" s="73"/>
      <c r="P38" s="73"/>
      <c r="Q38" s="100">
        <v>12.600000000000001</v>
      </c>
    </row>
    <row r="39" spans="1:17">
      <c r="A39" s="71" t="s">
        <v>64</v>
      </c>
      <c r="B39" s="74"/>
      <c r="C39" s="74"/>
      <c r="D39" s="74"/>
      <c r="E39" s="74">
        <f>SUM(E15:E38)</f>
        <v>6533.9999999999982</v>
      </c>
      <c r="F39" s="74"/>
      <c r="G39" s="74"/>
      <c r="H39" s="74"/>
      <c r="I39" s="66">
        <f>SUM(I15:I38)</f>
        <v>1446</v>
      </c>
      <c r="J39" s="74"/>
      <c r="K39" s="74"/>
      <c r="L39" s="74"/>
      <c r="M39" s="66">
        <f>SUM(M15:M38)</f>
        <v>754.80000000000007</v>
      </c>
      <c r="N39" s="74"/>
      <c r="O39" s="74"/>
      <c r="P39" s="74"/>
      <c r="Q39" s="66">
        <f>SUM(Q15:Q38)</f>
        <v>250.19999999999996</v>
      </c>
    </row>
    <row r="40" spans="1:17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>
      <c r="A42" s="194" t="s">
        <v>93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</row>
    <row r="43" spans="1:17">
      <c r="A43" s="52"/>
      <c r="B43" s="75"/>
      <c r="C43" s="75"/>
      <c r="D43" s="75"/>
      <c r="E43" s="75"/>
      <c r="F43" s="75"/>
      <c r="G43" s="75"/>
      <c r="H43" s="75"/>
      <c r="I43" s="75"/>
      <c r="J43" s="75"/>
      <c r="K43" s="52"/>
      <c r="L43" s="52"/>
      <c r="M43" s="52"/>
      <c r="N43" s="52"/>
      <c r="O43" s="52"/>
      <c r="P43" s="52"/>
      <c r="Q43" s="52"/>
    </row>
    <row r="44" spans="1:17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</sheetData>
  <mergeCells count="22">
    <mergeCell ref="B1:E1"/>
    <mergeCell ref="N1:Q1"/>
    <mergeCell ref="A2:E2"/>
    <mergeCell ref="N2:Q2"/>
    <mergeCell ref="B4:E4"/>
    <mergeCell ref="G4:K4"/>
    <mergeCell ref="N4:Q4"/>
    <mergeCell ref="A42:Q42"/>
    <mergeCell ref="A5:E5"/>
    <mergeCell ref="E6:N6"/>
    <mergeCell ref="E7:N7"/>
    <mergeCell ref="A9:A12"/>
    <mergeCell ref="B9:I9"/>
    <mergeCell ref="J9:Q9"/>
    <mergeCell ref="B10:E10"/>
    <mergeCell ref="F10:I10"/>
    <mergeCell ref="J10:M10"/>
    <mergeCell ref="N10:Q10"/>
    <mergeCell ref="B11:C11"/>
    <mergeCell ref="F11:G11"/>
    <mergeCell ref="J11:K11"/>
    <mergeCell ref="N11:O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opLeftCell="B1" zoomScale="118" zoomScaleNormal="118" workbookViewId="0">
      <selection activeCell="I45" sqref="I45"/>
    </sheetView>
  </sheetViews>
  <sheetFormatPr defaultRowHeight="15"/>
  <cols>
    <col min="1" max="1" width="6.42578125" customWidth="1"/>
    <col min="2" max="2" width="11.85546875" customWidth="1"/>
    <col min="3" max="3" width="9.28515625" bestFit="1" customWidth="1"/>
    <col min="4" max="4" width="15.28515625" customWidth="1"/>
    <col min="5" max="5" width="11.7109375" customWidth="1"/>
    <col min="7" max="7" width="15.42578125" customWidth="1"/>
    <col min="8" max="8" width="12.42578125" customWidth="1"/>
    <col min="10" max="10" width="14.140625" customWidth="1"/>
    <col min="11" max="11" width="11.85546875" customWidth="1"/>
    <col min="13" max="13" width="14.28515625" customWidth="1"/>
  </cols>
  <sheetData>
    <row r="1" spans="1:13" ht="15.75">
      <c r="A1" s="1" t="s">
        <v>35</v>
      </c>
      <c r="J1" s="13" t="s">
        <v>11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37</v>
      </c>
    </row>
    <row r="4" spans="1:13" ht="15.75">
      <c r="G4" s="3" t="s">
        <v>1</v>
      </c>
    </row>
    <row r="5" spans="1:13" ht="7.5" customHeight="1"/>
    <row r="6" spans="1:13" ht="15.75">
      <c r="G6" s="4" t="s">
        <v>2</v>
      </c>
    </row>
    <row r="7" spans="1:13" ht="15.75">
      <c r="G7" s="4" t="s">
        <v>88</v>
      </c>
    </row>
    <row r="8" spans="1:13" ht="10.5" customHeight="1">
      <c r="I8" s="4"/>
    </row>
    <row r="9" spans="1:13" ht="15.75">
      <c r="A9" s="140" t="s">
        <v>5</v>
      </c>
      <c r="B9" s="143" t="s">
        <v>3</v>
      </c>
      <c r="C9" s="143"/>
      <c r="D9" s="143"/>
      <c r="E9" s="143"/>
      <c r="F9" s="143"/>
      <c r="G9" s="143"/>
      <c r="H9" s="143" t="s">
        <v>8</v>
      </c>
      <c r="I9" s="143"/>
      <c r="J9" s="143"/>
      <c r="K9" s="143"/>
      <c r="L9" s="143"/>
      <c r="M9" s="143"/>
    </row>
    <row r="10" spans="1:13" ht="15.75">
      <c r="A10" s="140"/>
      <c r="B10" s="142" t="s">
        <v>13</v>
      </c>
      <c r="C10" s="142"/>
      <c r="D10" s="142"/>
      <c r="E10" s="142" t="s">
        <v>14</v>
      </c>
      <c r="F10" s="142"/>
      <c r="G10" s="142"/>
      <c r="H10" s="142" t="s">
        <v>13</v>
      </c>
      <c r="I10" s="142"/>
      <c r="J10" s="142"/>
      <c r="K10" s="142" t="s">
        <v>14</v>
      </c>
      <c r="L10" s="142"/>
      <c r="M10" s="142"/>
    </row>
    <row r="11" spans="1:13" ht="15.75">
      <c r="A11" s="140"/>
      <c r="B11" s="141" t="s">
        <v>4</v>
      </c>
      <c r="C11" s="141"/>
      <c r="D11" s="141"/>
      <c r="E11" s="141" t="s">
        <v>4</v>
      </c>
      <c r="F11" s="141"/>
      <c r="G11" s="141"/>
      <c r="H11" s="141" t="s">
        <v>4</v>
      </c>
      <c r="I11" s="141"/>
      <c r="J11" s="141"/>
      <c r="K11" s="141" t="s">
        <v>4</v>
      </c>
      <c r="L11" s="141"/>
      <c r="M11" s="141"/>
    </row>
    <row r="12" spans="1:13" ht="94.5" customHeight="1">
      <c r="A12" s="140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111">
        <v>3003</v>
      </c>
      <c r="C14" s="49"/>
      <c r="D14" s="108"/>
      <c r="E14" s="110">
        <v>3057</v>
      </c>
      <c r="F14" s="48"/>
      <c r="G14" s="20"/>
      <c r="H14" s="48">
        <v>1071</v>
      </c>
      <c r="I14" s="48"/>
      <c r="J14" s="49"/>
      <c r="K14" s="48">
        <v>920</v>
      </c>
      <c r="L14" s="48"/>
      <c r="M14" s="11"/>
    </row>
    <row r="15" spans="1:13">
      <c r="A15" s="12">
        <v>1</v>
      </c>
      <c r="B15" s="79"/>
      <c r="C15" s="79"/>
      <c r="D15" s="108">
        <v>115.2</v>
      </c>
      <c r="E15" s="102"/>
      <c r="F15" s="101"/>
      <c r="G15" s="108">
        <v>168.12</v>
      </c>
      <c r="H15" s="48"/>
      <c r="I15" s="48"/>
      <c r="J15" s="108">
        <v>61.92</v>
      </c>
      <c r="K15" s="48"/>
      <c r="L15" s="48"/>
      <c r="M15" s="108">
        <v>48.24</v>
      </c>
    </row>
    <row r="16" spans="1:13" ht="15.75">
      <c r="A16" s="6">
        <v>2</v>
      </c>
      <c r="B16" s="79"/>
      <c r="C16" s="79"/>
      <c r="D16" s="108">
        <v>103.32</v>
      </c>
      <c r="E16" s="102"/>
      <c r="F16" s="101"/>
      <c r="G16" s="108">
        <v>163.44</v>
      </c>
      <c r="H16" s="48"/>
      <c r="I16" s="48"/>
      <c r="J16" s="108">
        <v>56.16</v>
      </c>
      <c r="K16" s="48"/>
      <c r="L16" s="48"/>
      <c r="M16" s="108">
        <v>49.68</v>
      </c>
    </row>
    <row r="17" spans="1:17">
      <c r="A17" s="12">
        <v>3</v>
      </c>
      <c r="B17" s="79"/>
      <c r="C17" s="79"/>
      <c r="D17" s="108">
        <v>94.68</v>
      </c>
      <c r="E17" s="102"/>
      <c r="F17" s="101"/>
      <c r="G17" s="108">
        <v>152.63999999999999</v>
      </c>
      <c r="H17" s="48"/>
      <c r="I17" s="48"/>
      <c r="J17" s="108">
        <v>53.28</v>
      </c>
      <c r="K17" s="48"/>
      <c r="L17" s="48"/>
      <c r="M17" s="108">
        <v>46.44</v>
      </c>
    </row>
    <row r="18" spans="1:17" ht="15.75">
      <c r="A18" s="6">
        <v>4</v>
      </c>
      <c r="B18" s="79"/>
      <c r="C18" s="79"/>
      <c r="D18" s="108">
        <v>92.88</v>
      </c>
      <c r="E18" s="102"/>
      <c r="F18" s="101"/>
      <c r="G18" s="108">
        <v>148.68</v>
      </c>
      <c r="H18" s="48"/>
      <c r="I18" s="48"/>
      <c r="J18" s="108">
        <v>54</v>
      </c>
      <c r="K18" s="48"/>
      <c r="L18" s="48"/>
      <c r="M18" s="108">
        <v>47.52</v>
      </c>
    </row>
    <row r="19" spans="1:17">
      <c r="A19" s="12">
        <v>5</v>
      </c>
      <c r="B19" s="79"/>
      <c r="C19" s="79"/>
      <c r="D19" s="108">
        <v>92.88</v>
      </c>
      <c r="E19" s="102"/>
      <c r="F19" s="101"/>
      <c r="G19" s="108">
        <v>154.44</v>
      </c>
      <c r="H19" s="48"/>
      <c r="I19" s="48"/>
      <c r="J19" s="108">
        <v>53.28</v>
      </c>
      <c r="K19" s="48"/>
      <c r="L19" s="48"/>
      <c r="M19" s="108">
        <v>45.72</v>
      </c>
    </row>
    <row r="20" spans="1:17" ht="15.75">
      <c r="A20" s="6">
        <v>6</v>
      </c>
      <c r="B20" s="79"/>
      <c r="C20" s="79"/>
      <c r="D20" s="108">
        <v>99</v>
      </c>
      <c r="E20" s="102"/>
      <c r="F20" s="101"/>
      <c r="G20" s="108">
        <v>162.36000000000001</v>
      </c>
      <c r="H20" s="48"/>
      <c r="I20" s="48"/>
      <c r="J20" s="108">
        <v>55.8</v>
      </c>
      <c r="K20" s="48"/>
      <c r="L20" s="48"/>
      <c r="M20" s="108">
        <v>45.36</v>
      </c>
      <c r="P20" s="22"/>
      <c r="Q20" s="22"/>
    </row>
    <row r="21" spans="1:17">
      <c r="A21" s="12">
        <v>7</v>
      </c>
      <c r="B21" s="79"/>
      <c r="C21" s="79"/>
      <c r="D21" s="108">
        <v>123.48</v>
      </c>
      <c r="E21" s="102"/>
      <c r="F21" s="101"/>
      <c r="G21" s="108">
        <v>203.76</v>
      </c>
      <c r="H21" s="48"/>
      <c r="I21" s="48"/>
      <c r="J21" s="108">
        <v>57.96</v>
      </c>
      <c r="K21" s="48"/>
      <c r="L21" s="48"/>
      <c r="M21" s="108">
        <v>45</v>
      </c>
      <c r="P21" s="22"/>
      <c r="Q21" s="22"/>
    </row>
    <row r="22" spans="1:17" ht="15.75">
      <c r="A22" s="6">
        <v>8</v>
      </c>
      <c r="B22" s="79"/>
      <c r="C22" s="79"/>
      <c r="D22" s="108">
        <v>155.16</v>
      </c>
      <c r="E22" s="102"/>
      <c r="F22" s="101"/>
      <c r="G22" s="108">
        <v>256.68</v>
      </c>
      <c r="H22" s="48"/>
      <c r="I22" s="48"/>
      <c r="J22" s="108">
        <v>62.64</v>
      </c>
      <c r="K22" s="48"/>
      <c r="L22" s="48"/>
      <c r="M22" s="108">
        <v>58.68</v>
      </c>
      <c r="P22" s="22"/>
      <c r="Q22" s="22"/>
    </row>
    <row r="23" spans="1:17">
      <c r="A23" s="12">
        <v>9</v>
      </c>
      <c r="B23" s="79"/>
      <c r="C23" s="79"/>
      <c r="D23" s="108">
        <v>231.84</v>
      </c>
      <c r="E23" s="102"/>
      <c r="F23" s="101"/>
      <c r="G23" s="108">
        <v>362.88</v>
      </c>
      <c r="H23" s="48"/>
      <c r="I23" s="48"/>
      <c r="J23" s="108">
        <v>104.4</v>
      </c>
      <c r="K23" s="48"/>
      <c r="L23" s="48"/>
      <c r="M23" s="108">
        <v>96.84</v>
      </c>
      <c r="P23" s="22"/>
      <c r="Q23" s="22"/>
    </row>
    <row r="24" spans="1:17" ht="15.75">
      <c r="A24" s="6">
        <v>10</v>
      </c>
      <c r="B24" s="79"/>
      <c r="C24" s="79"/>
      <c r="D24" s="108">
        <v>288.72000000000003</v>
      </c>
      <c r="E24" s="102"/>
      <c r="F24" s="101"/>
      <c r="G24" s="108">
        <v>392.76</v>
      </c>
      <c r="H24" s="48"/>
      <c r="I24" s="48"/>
      <c r="J24" s="108">
        <v>131.76</v>
      </c>
      <c r="K24" s="48"/>
      <c r="L24" s="48"/>
      <c r="M24" s="108">
        <v>99.72</v>
      </c>
      <c r="P24" s="22"/>
      <c r="Q24" s="22"/>
    </row>
    <row r="25" spans="1:17">
      <c r="A25" s="12">
        <v>11</v>
      </c>
      <c r="B25" s="79"/>
      <c r="C25" s="79"/>
      <c r="D25" s="108">
        <v>279.36</v>
      </c>
      <c r="E25" s="102"/>
      <c r="F25" s="101"/>
      <c r="G25" s="108">
        <v>391.32</v>
      </c>
      <c r="H25" s="48"/>
      <c r="I25" s="48"/>
      <c r="J25" s="108">
        <v>127.08</v>
      </c>
      <c r="K25" s="48"/>
      <c r="L25" s="48"/>
      <c r="M25" s="108">
        <v>119.52</v>
      </c>
      <c r="P25" s="22"/>
      <c r="Q25" s="22"/>
    </row>
    <row r="26" spans="1:17" ht="15.75">
      <c r="A26" s="6">
        <v>12</v>
      </c>
      <c r="B26" s="79"/>
      <c r="C26" s="79"/>
      <c r="D26" s="108">
        <v>269.27999999999997</v>
      </c>
      <c r="E26" s="102"/>
      <c r="F26" s="101"/>
      <c r="G26" s="108">
        <v>378.36</v>
      </c>
      <c r="H26" s="48"/>
      <c r="I26" s="48"/>
      <c r="J26" s="108">
        <v>117.36</v>
      </c>
      <c r="K26" s="48"/>
      <c r="L26" s="48"/>
      <c r="M26" s="108">
        <v>91.8</v>
      </c>
      <c r="P26" s="22"/>
      <c r="Q26" s="22"/>
    </row>
    <row r="27" spans="1:17">
      <c r="A27" s="12">
        <v>13</v>
      </c>
      <c r="B27" s="79"/>
      <c r="C27" s="79"/>
      <c r="D27" s="108">
        <v>282.95999999999998</v>
      </c>
      <c r="E27" s="102"/>
      <c r="F27" s="101"/>
      <c r="G27" s="108">
        <v>360</v>
      </c>
      <c r="H27" s="48"/>
      <c r="I27" s="48"/>
      <c r="J27" s="108">
        <v>131.4</v>
      </c>
      <c r="K27" s="48"/>
      <c r="L27" s="48"/>
      <c r="M27" s="108">
        <v>84.24</v>
      </c>
      <c r="P27" s="22"/>
      <c r="Q27" s="22"/>
    </row>
    <row r="28" spans="1:17" ht="15.75">
      <c r="A28" s="6">
        <v>14</v>
      </c>
      <c r="B28" s="79"/>
      <c r="C28" s="79"/>
      <c r="D28" s="108">
        <v>334.44</v>
      </c>
      <c r="E28" s="102"/>
      <c r="F28" s="101"/>
      <c r="G28" s="108">
        <v>384.48</v>
      </c>
      <c r="H28" s="48"/>
      <c r="I28" s="48"/>
      <c r="J28" s="108">
        <v>164.88</v>
      </c>
      <c r="K28" s="48"/>
      <c r="L28" s="48"/>
      <c r="M28" s="108">
        <v>120.6</v>
      </c>
      <c r="P28" s="22"/>
      <c r="Q28" s="22"/>
    </row>
    <row r="29" spans="1:17">
      <c r="A29" s="12">
        <v>15</v>
      </c>
      <c r="B29" s="79"/>
      <c r="C29" s="79"/>
      <c r="D29" s="108">
        <v>308.16000000000003</v>
      </c>
      <c r="E29" s="102"/>
      <c r="F29" s="101"/>
      <c r="G29" s="108">
        <v>376.2</v>
      </c>
      <c r="H29" s="48"/>
      <c r="I29" s="48"/>
      <c r="J29" s="108">
        <v>117.72</v>
      </c>
      <c r="K29" s="48"/>
      <c r="L29" s="48"/>
      <c r="M29" s="108">
        <v>119.88</v>
      </c>
      <c r="P29" s="22"/>
      <c r="Q29" s="22"/>
    </row>
    <row r="30" spans="1:17" ht="15.75">
      <c r="A30" s="6">
        <v>16</v>
      </c>
      <c r="B30" s="79"/>
      <c r="C30" s="79"/>
      <c r="D30" s="108">
        <v>304.92</v>
      </c>
      <c r="E30" s="102"/>
      <c r="F30" s="101"/>
      <c r="G30" s="108">
        <v>367.92</v>
      </c>
      <c r="H30" s="48"/>
      <c r="I30" s="48"/>
      <c r="J30" s="108">
        <v>128.52000000000001</v>
      </c>
      <c r="K30" s="48"/>
      <c r="L30" s="48"/>
      <c r="M30" s="108">
        <v>128.88</v>
      </c>
      <c r="P30" s="22"/>
      <c r="Q30" s="22"/>
    </row>
    <row r="31" spans="1:17">
      <c r="A31" s="12">
        <v>17</v>
      </c>
      <c r="B31" s="79"/>
      <c r="C31" s="79"/>
      <c r="D31" s="108">
        <v>296.64</v>
      </c>
      <c r="E31" s="102"/>
      <c r="F31" s="101"/>
      <c r="G31" s="108">
        <v>340.2</v>
      </c>
      <c r="H31" s="48"/>
      <c r="I31" s="48"/>
      <c r="J31" s="108">
        <v>115.92</v>
      </c>
      <c r="K31" s="48"/>
      <c r="L31" s="48"/>
      <c r="M31" s="108">
        <v>92.88</v>
      </c>
      <c r="P31" s="22"/>
      <c r="Q31" s="22"/>
    </row>
    <row r="32" spans="1:17" ht="15.75">
      <c r="A32" s="6">
        <v>18</v>
      </c>
      <c r="B32" s="79"/>
      <c r="C32" s="79"/>
      <c r="D32" s="108">
        <v>261</v>
      </c>
      <c r="E32" s="102"/>
      <c r="F32" s="101"/>
      <c r="G32" s="108">
        <v>299.52</v>
      </c>
      <c r="H32" s="48"/>
      <c r="I32" s="48"/>
      <c r="J32" s="108">
        <v>99.36</v>
      </c>
      <c r="K32" s="48"/>
      <c r="L32" s="48"/>
      <c r="M32" s="108">
        <v>67.319999999999993</v>
      </c>
      <c r="P32" s="22"/>
      <c r="Q32" s="22"/>
    </row>
    <row r="33" spans="1:17">
      <c r="A33" s="12">
        <v>19</v>
      </c>
      <c r="B33" s="79"/>
      <c r="C33" s="79"/>
      <c r="D33" s="108">
        <v>226.8</v>
      </c>
      <c r="E33" s="102"/>
      <c r="F33" s="101"/>
      <c r="G33" s="108">
        <v>295.2</v>
      </c>
      <c r="H33" s="48"/>
      <c r="I33" s="48"/>
      <c r="J33" s="108">
        <v>81.36</v>
      </c>
      <c r="K33" s="48"/>
      <c r="L33" s="48"/>
      <c r="M33" s="108">
        <v>66.599999999999994</v>
      </c>
      <c r="P33" s="22"/>
      <c r="Q33" s="22"/>
    </row>
    <row r="34" spans="1:17" ht="15.75">
      <c r="A34" s="6">
        <v>20</v>
      </c>
      <c r="B34" s="79"/>
      <c r="C34" s="79"/>
      <c r="D34" s="108">
        <v>186.48</v>
      </c>
      <c r="E34" s="102"/>
      <c r="F34" s="101"/>
      <c r="G34" s="108">
        <v>269.27999999999997</v>
      </c>
      <c r="H34" s="48"/>
      <c r="I34" s="48"/>
      <c r="J34" s="108">
        <v>79.2</v>
      </c>
      <c r="K34" s="48"/>
      <c r="L34" s="48"/>
      <c r="M34" s="108">
        <v>63.72</v>
      </c>
      <c r="P34" s="22"/>
      <c r="Q34" s="22"/>
    </row>
    <row r="35" spans="1:17">
      <c r="A35" s="12">
        <v>21</v>
      </c>
      <c r="B35" s="79"/>
      <c r="C35" s="79"/>
      <c r="D35" s="108">
        <v>174.96</v>
      </c>
      <c r="E35" s="102"/>
      <c r="F35" s="101"/>
      <c r="G35" s="108">
        <v>245.88</v>
      </c>
      <c r="H35" s="48"/>
      <c r="I35" s="48"/>
      <c r="J35" s="108">
        <v>69.84</v>
      </c>
      <c r="K35" s="48"/>
      <c r="L35" s="48"/>
      <c r="M35" s="108">
        <v>54.72</v>
      </c>
      <c r="P35" s="22"/>
      <c r="Q35" s="22"/>
    </row>
    <row r="36" spans="1:17" ht="15.75">
      <c r="A36" s="6">
        <v>22</v>
      </c>
      <c r="B36" s="79"/>
      <c r="C36" s="79"/>
      <c r="D36" s="108">
        <v>176.76</v>
      </c>
      <c r="E36" s="102"/>
      <c r="F36" s="101"/>
      <c r="G36" s="108">
        <v>239.04</v>
      </c>
      <c r="H36" s="48"/>
      <c r="I36" s="48"/>
      <c r="J36" s="108">
        <v>64.44</v>
      </c>
      <c r="K36" s="48"/>
      <c r="L36" s="48"/>
      <c r="M36" s="108">
        <v>49.68</v>
      </c>
      <c r="P36" s="22"/>
      <c r="Q36" s="22"/>
    </row>
    <row r="37" spans="1:17">
      <c r="A37" s="12">
        <v>23</v>
      </c>
      <c r="B37" s="79"/>
      <c r="C37" s="79"/>
      <c r="D37" s="108">
        <v>165.24</v>
      </c>
      <c r="E37" s="102"/>
      <c r="F37" s="101"/>
      <c r="G37" s="108">
        <v>216</v>
      </c>
      <c r="H37" s="48"/>
      <c r="I37" s="48"/>
      <c r="J37" s="108">
        <v>63</v>
      </c>
      <c r="K37" s="48"/>
      <c r="L37" s="48"/>
      <c r="M37" s="108">
        <v>42.48</v>
      </c>
      <c r="P37" s="22"/>
      <c r="Q37" s="22"/>
    </row>
    <row r="38" spans="1:17" ht="16.5" thickBot="1">
      <c r="A38" s="14">
        <v>24</v>
      </c>
      <c r="B38" s="48">
        <v>3004</v>
      </c>
      <c r="C38" s="79"/>
      <c r="D38" s="108">
        <v>137.52000000000001</v>
      </c>
      <c r="E38" s="110">
        <v>3059</v>
      </c>
      <c r="F38" s="101"/>
      <c r="G38" s="108">
        <v>199.08</v>
      </c>
      <c r="H38" s="48">
        <v>1072</v>
      </c>
      <c r="I38" s="48"/>
      <c r="J38" s="108">
        <v>56.16</v>
      </c>
      <c r="K38" s="20">
        <v>921</v>
      </c>
      <c r="L38" s="48"/>
      <c r="M38" s="108">
        <v>45.72</v>
      </c>
      <c r="P38" s="22"/>
      <c r="Q38" s="22"/>
    </row>
    <row r="39" spans="1:17" ht="15.75" thickBot="1">
      <c r="A39" s="24" t="s">
        <v>9</v>
      </c>
      <c r="B39" s="25"/>
      <c r="C39" s="25"/>
      <c r="D39" s="103">
        <f>SUM(D15:D38)</f>
        <v>4801.68</v>
      </c>
      <c r="E39" s="103"/>
      <c r="F39" s="26"/>
      <c r="G39" s="104">
        <f>SUM(G15:G38)</f>
        <v>6528.24</v>
      </c>
      <c r="H39" s="25"/>
      <c r="I39" s="25"/>
      <c r="J39" s="104">
        <f>SUM(J15:J38)</f>
        <v>2107.4399999999996</v>
      </c>
      <c r="K39" s="25"/>
      <c r="L39" s="25"/>
      <c r="M39" s="105">
        <f>SUM(M15:M38)</f>
        <v>1731.24</v>
      </c>
      <c r="P39" s="22"/>
      <c r="Q39" s="22"/>
    </row>
    <row r="41" spans="1:17" ht="43.5" customHeight="1">
      <c r="B41" s="5" t="s">
        <v>36</v>
      </c>
      <c r="I41" s="22" t="s">
        <v>91</v>
      </c>
    </row>
  </sheetData>
  <mergeCells count="11">
    <mergeCell ref="A9:A12"/>
    <mergeCell ref="E11:G11"/>
    <mergeCell ref="H11:J11"/>
    <mergeCell ref="K11:M11"/>
    <mergeCell ref="B11:D11"/>
    <mergeCell ref="B10:D10"/>
    <mergeCell ref="E10:G10"/>
    <mergeCell ref="B9:G9"/>
    <mergeCell ref="H10:J10"/>
    <mergeCell ref="K10:M10"/>
    <mergeCell ref="H9:M9"/>
  </mergeCells>
  <pageMargins left="0.75" right="0.31496062992125984" top="0.34" bottom="0.34" header="0.22" footer="0.22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workbookViewId="0">
      <selection activeCell="I41" sqref="I41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5703125" customWidth="1"/>
    <col min="11" max="11" width="11" customWidth="1"/>
    <col min="13" max="13" width="14.28515625" customWidth="1"/>
  </cols>
  <sheetData>
    <row r="1" spans="1:13" ht="15.75">
      <c r="A1" s="1" t="s">
        <v>35</v>
      </c>
      <c r="J1" s="13" t="s">
        <v>11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34</v>
      </c>
    </row>
    <row r="4" spans="1:13" ht="15.75">
      <c r="G4" s="3" t="s">
        <v>1</v>
      </c>
    </row>
    <row r="5" spans="1:13" ht="7.5" customHeight="1"/>
    <row r="6" spans="1:13" ht="15.75">
      <c r="G6" s="4" t="s">
        <v>2</v>
      </c>
    </row>
    <row r="7" spans="1:13" ht="15.75">
      <c r="G7" s="4" t="s">
        <v>87</v>
      </c>
    </row>
    <row r="8" spans="1:13" ht="10.5" customHeight="1">
      <c r="I8" s="4"/>
    </row>
    <row r="9" spans="1:13" ht="15.75">
      <c r="A9" s="140" t="s">
        <v>5</v>
      </c>
      <c r="B9" s="143" t="s">
        <v>3</v>
      </c>
      <c r="C9" s="143"/>
      <c r="D9" s="143"/>
      <c r="E9" s="143"/>
      <c r="F9" s="143"/>
      <c r="G9" s="143"/>
      <c r="H9" s="143" t="s">
        <v>8</v>
      </c>
      <c r="I9" s="143"/>
      <c r="J9" s="143"/>
      <c r="K9" s="143"/>
      <c r="L9" s="143"/>
      <c r="M9" s="143"/>
    </row>
    <row r="10" spans="1:13" ht="15.75">
      <c r="A10" s="140"/>
      <c r="B10" s="142" t="s">
        <v>15</v>
      </c>
      <c r="C10" s="142"/>
      <c r="D10" s="142"/>
      <c r="E10" s="142"/>
      <c r="F10" s="142"/>
      <c r="G10" s="142"/>
      <c r="H10" s="142" t="s">
        <v>15</v>
      </c>
      <c r="I10" s="142"/>
      <c r="J10" s="142"/>
      <c r="K10" s="142"/>
      <c r="L10" s="142"/>
      <c r="M10" s="142"/>
    </row>
    <row r="11" spans="1:13" ht="15.75">
      <c r="A11" s="140"/>
      <c r="B11" s="141" t="s">
        <v>4</v>
      </c>
      <c r="C11" s="141"/>
      <c r="D11" s="141"/>
      <c r="E11" s="141"/>
      <c r="F11" s="141"/>
      <c r="G11" s="141"/>
      <c r="H11" s="141" t="s">
        <v>4</v>
      </c>
      <c r="I11" s="141"/>
      <c r="J11" s="141"/>
      <c r="K11" s="141"/>
      <c r="L11" s="141"/>
      <c r="M11" s="141"/>
    </row>
    <row r="12" spans="1:13" ht="47.25">
      <c r="A12" s="140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11">
        <v>628.38</v>
      </c>
      <c r="C14" s="9"/>
      <c r="D14" s="10"/>
      <c r="E14" s="11"/>
      <c r="F14" s="11"/>
      <c r="G14" s="11"/>
      <c r="H14" s="11">
        <v>205.14</v>
      </c>
      <c r="I14" s="11"/>
      <c r="J14" s="11"/>
      <c r="K14" s="11"/>
      <c r="L14" s="11"/>
      <c r="M14" s="11"/>
    </row>
    <row r="15" spans="1:13">
      <c r="A15" s="12">
        <v>1</v>
      </c>
      <c r="B15" s="11">
        <v>628.38</v>
      </c>
      <c r="C15" s="11">
        <v>0</v>
      </c>
      <c r="D15" s="11">
        <v>0</v>
      </c>
      <c r="E15" s="11"/>
      <c r="F15" s="11"/>
      <c r="G15" s="11"/>
      <c r="H15" s="11">
        <v>205.14</v>
      </c>
      <c r="I15" s="11">
        <v>0</v>
      </c>
      <c r="J15" s="11">
        <v>0</v>
      </c>
      <c r="K15" s="11"/>
      <c r="L15" s="11"/>
      <c r="M15" s="11"/>
    </row>
    <row r="16" spans="1:13" ht="15.75">
      <c r="A16" s="6">
        <v>2</v>
      </c>
      <c r="B16" s="11">
        <v>628.38</v>
      </c>
      <c r="C16" s="11">
        <v>0</v>
      </c>
      <c r="D16" s="11">
        <v>0</v>
      </c>
      <c r="E16" s="11"/>
      <c r="F16" s="11"/>
      <c r="G16" s="11"/>
      <c r="H16" s="11">
        <v>205.14</v>
      </c>
      <c r="I16" s="11">
        <v>0</v>
      </c>
      <c r="J16" s="11">
        <v>0</v>
      </c>
      <c r="K16" s="11"/>
      <c r="L16" s="11"/>
      <c r="M16" s="11"/>
    </row>
    <row r="17" spans="1:13">
      <c r="A17" s="12">
        <v>3</v>
      </c>
      <c r="B17" s="11">
        <v>628.38</v>
      </c>
      <c r="C17" s="11">
        <v>0</v>
      </c>
      <c r="D17" s="11">
        <v>0</v>
      </c>
      <c r="E17" s="11"/>
      <c r="F17" s="11"/>
      <c r="G17" s="11"/>
      <c r="H17" s="11">
        <v>205.14</v>
      </c>
      <c r="I17" s="11">
        <v>0</v>
      </c>
      <c r="J17" s="11">
        <v>0</v>
      </c>
      <c r="K17" s="11"/>
      <c r="L17" s="11"/>
      <c r="M17" s="11"/>
    </row>
    <row r="18" spans="1:13" ht="15.75">
      <c r="A18" s="6">
        <v>4</v>
      </c>
      <c r="B18" s="11">
        <v>628.38</v>
      </c>
      <c r="C18" s="11">
        <v>0</v>
      </c>
      <c r="D18" s="11">
        <v>0</v>
      </c>
      <c r="E18" s="11"/>
      <c r="F18" s="11"/>
      <c r="G18" s="11"/>
      <c r="H18" s="11">
        <v>205.14</v>
      </c>
      <c r="I18" s="11">
        <v>0</v>
      </c>
      <c r="J18" s="11">
        <v>0</v>
      </c>
      <c r="K18" s="11"/>
      <c r="L18" s="11"/>
      <c r="M18" s="11"/>
    </row>
    <row r="19" spans="1:13">
      <c r="A19" s="12">
        <v>5</v>
      </c>
      <c r="B19" s="11">
        <v>628.38</v>
      </c>
      <c r="C19" s="11">
        <v>0</v>
      </c>
      <c r="D19" s="11">
        <v>0</v>
      </c>
      <c r="E19" s="11"/>
      <c r="F19" s="11"/>
      <c r="G19" s="11"/>
      <c r="H19" s="11">
        <v>205.14</v>
      </c>
      <c r="I19" s="11">
        <v>0</v>
      </c>
      <c r="J19" s="11">
        <v>0</v>
      </c>
      <c r="K19" s="11"/>
      <c r="L19" s="11"/>
      <c r="M19" s="11"/>
    </row>
    <row r="20" spans="1:13" ht="15.75">
      <c r="A20" s="6">
        <v>6</v>
      </c>
      <c r="B20" s="11">
        <v>628.38</v>
      </c>
      <c r="C20" s="11">
        <v>0</v>
      </c>
      <c r="D20" s="11">
        <v>0</v>
      </c>
      <c r="E20" s="11"/>
      <c r="F20" s="11"/>
      <c r="G20" s="11"/>
      <c r="H20" s="11">
        <v>205.14</v>
      </c>
      <c r="I20" s="11">
        <v>0</v>
      </c>
      <c r="J20" s="11">
        <v>0</v>
      </c>
      <c r="K20" s="11"/>
      <c r="L20" s="11"/>
      <c r="M20" s="11"/>
    </row>
    <row r="21" spans="1:13">
      <c r="A21" s="12">
        <v>7</v>
      </c>
      <c r="B21" s="11">
        <v>628.38</v>
      </c>
      <c r="C21" s="11">
        <v>0</v>
      </c>
      <c r="D21" s="11">
        <v>0</v>
      </c>
      <c r="E21" s="11"/>
      <c r="F21" s="11"/>
      <c r="G21" s="11"/>
      <c r="H21" s="11">
        <v>205.14</v>
      </c>
      <c r="I21" s="11">
        <v>0</v>
      </c>
      <c r="J21" s="11">
        <v>0</v>
      </c>
      <c r="K21" s="11"/>
      <c r="L21" s="11"/>
      <c r="M21" s="11"/>
    </row>
    <row r="22" spans="1:13" ht="15.75">
      <c r="A22" s="6">
        <v>8</v>
      </c>
      <c r="B22" s="11">
        <v>628.38</v>
      </c>
      <c r="C22" s="11">
        <v>0</v>
      </c>
      <c r="D22" s="11">
        <v>0</v>
      </c>
      <c r="E22" s="11"/>
      <c r="F22" s="11"/>
      <c r="G22" s="11"/>
      <c r="H22" s="11">
        <v>205.14</v>
      </c>
      <c r="I22" s="11">
        <v>0</v>
      </c>
      <c r="J22" s="11">
        <v>0</v>
      </c>
      <c r="K22" s="11"/>
      <c r="L22" s="11"/>
      <c r="M22" s="11"/>
    </row>
    <row r="23" spans="1:13">
      <c r="A23" s="12">
        <v>9</v>
      </c>
      <c r="B23" s="11">
        <v>628.38</v>
      </c>
      <c r="C23" s="11">
        <v>0</v>
      </c>
      <c r="D23" s="11">
        <v>0</v>
      </c>
      <c r="E23" s="11"/>
      <c r="F23" s="11"/>
      <c r="G23" s="11"/>
      <c r="H23" s="11">
        <v>205.14</v>
      </c>
      <c r="I23" s="11">
        <v>0</v>
      </c>
      <c r="J23" s="11">
        <v>0</v>
      </c>
      <c r="K23" s="11"/>
      <c r="L23" s="11"/>
      <c r="M23" s="11"/>
    </row>
    <row r="24" spans="1:13" ht="15.75">
      <c r="A24" s="6">
        <v>10</v>
      </c>
      <c r="B24" s="11">
        <v>628.38</v>
      </c>
      <c r="C24" s="11">
        <v>0</v>
      </c>
      <c r="D24" s="11">
        <v>0</v>
      </c>
      <c r="E24" s="11"/>
      <c r="F24" s="11"/>
      <c r="G24" s="11"/>
      <c r="H24" s="11">
        <v>205.14</v>
      </c>
      <c r="I24" s="11">
        <v>0</v>
      </c>
      <c r="J24" s="11">
        <v>0</v>
      </c>
      <c r="K24" s="11"/>
      <c r="L24" s="11"/>
      <c r="M24" s="11"/>
    </row>
    <row r="25" spans="1:13">
      <c r="A25" s="12">
        <v>11</v>
      </c>
      <c r="B25" s="11">
        <v>628.38</v>
      </c>
      <c r="C25" s="11">
        <v>0</v>
      </c>
      <c r="D25" s="11">
        <v>0</v>
      </c>
      <c r="E25" s="11"/>
      <c r="F25" s="11"/>
      <c r="G25" s="11"/>
      <c r="H25" s="11">
        <v>205.14</v>
      </c>
      <c r="I25" s="11">
        <v>0</v>
      </c>
      <c r="J25" s="11">
        <v>0</v>
      </c>
      <c r="K25" s="11"/>
      <c r="L25" s="11"/>
      <c r="M25" s="11"/>
    </row>
    <row r="26" spans="1:13" ht="15.75">
      <c r="A26" s="6">
        <v>12</v>
      </c>
      <c r="B26" s="11">
        <v>628.38</v>
      </c>
      <c r="C26" s="11">
        <v>0</v>
      </c>
      <c r="D26" s="11">
        <v>0</v>
      </c>
      <c r="E26" s="11"/>
      <c r="F26" s="11"/>
      <c r="G26" s="11"/>
      <c r="H26" s="11">
        <v>205.14</v>
      </c>
      <c r="I26" s="11">
        <v>0</v>
      </c>
      <c r="J26" s="11">
        <v>0</v>
      </c>
      <c r="K26" s="11"/>
      <c r="L26" s="11"/>
      <c r="M26" s="11"/>
    </row>
    <row r="27" spans="1:13">
      <c r="A27" s="12">
        <v>13</v>
      </c>
      <c r="B27" s="11">
        <v>628.38</v>
      </c>
      <c r="C27" s="11">
        <v>0</v>
      </c>
      <c r="D27" s="11">
        <v>0</v>
      </c>
      <c r="E27" s="11"/>
      <c r="F27" s="11"/>
      <c r="G27" s="11"/>
      <c r="H27" s="11">
        <v>205.14</v>
      </c>
      <c r="I27" s="11">
        <v>0</v>
      </c>
      <c r="J27" s="11">
        <v>0</v>
      </c>
      <c r="K27" s="11"/>
      <c r="L27" s="11"/>
      <c r="M27" s="11"/>
    </row>
    <row r="28" spans="1:13" ht="15.75">
      <c r="A28" s="6">
        <v>14</v>
      </c>
      <c r="B28" s="11">
        <v>628.38</v>
      </c>
      <c r="C28" s="11">
        <v>0</v>
      </c>
      <c r="D28" s="11">
        <v>0</v>
      </c>
      <c r="E28" s="11"/>
      <c r="F28" s="11"/>
      <c r="G28" s="11"/>
      <c r="H28" s="11">
        <v>205.14</v>
      </c>
      <c r="I28" s="11">
        <v>0</v>
      </c>
      <c r="J28" s="11">
        <v>0</v>
      </c>
      <c r="K28" s="11"/>
      <c r="L28" s="11"/>
      <c r="M28" s="11"/>
    </row>
    <row r="29" spans="1:13">
      <c r="A29" s="12">
        <v>15</v>
      </c>
      <c r="B29" s="11">
        <v>628.38</v>
      </c>
      <c r="C29" s="11">
        <v>0</v>
      </c>
      <c r="D29" s="11">
        <v>0</v>
      </c>
      <c r="E29" s="11"/>
      <c r="F29" s="11"/>
      <c r="G29" s="11"/>
      <c r="H29" s="11">
        <v>205.14</v>
      </c>
      <c r="I29" s="11">
        <v>0</v>
      </c>
      <c r="J29" s="11">
        <v>0</v>
      </c>
      <c r="K29" s="11"/>
      <c r="L29" s="11"/>
      <c r="M29" s="11"/>
    </row>
    <row r="30" spans="1:13" ht="15.75">
      <c r="A30" s="6">
        <v>16</v>
      </c>
      <c r="B30" s="11">
        <v>628.38</v>
      </c>
      <c r="C30" s="11">
        <v>0</v>
      </c>
      <c r="D30" s="11">
        <v>0</v>
      </c>
      <c r="E30" s="11"/>
      <c r="F30" s="11"/>
      <c r="G30" s="11"/>
      <c r="H30" s="11">
        <v>205.14</v>
      </c>
      <c r="I30" s="11">
        <v>0</v>
      </c>
      <c r="J30" s="11">
        <v>0</v>
      </c>
      <c r="K30" s="11"/>
      <c r="L30" s="11"/>
      <c r="M30" s="11"/>
    </row>
    <row r="31" spans="1:13">
      <c r="A31" s="12">
        <v>17</v>
      </c>
      <c r="B31" s="11">
        <v>628.38</v>
      </c>
      <c r="C31" s="11">
        <v>0</v>
      </c>
      <c r="D31" s="11">
        <v>0</v>
      </c>
      <c r="E31" s="11"/>
      <c r="F31" s="11"/>
      <c r="G31" s="11"/>
      <c r="H31" s="11">
        <v>205.14</v>
      </c>
      <c r="I31" s="11">
        <v>0</v>
      </c>
      <c r="J31" s="11">
        <v>0</v>
      </c>
      <c r="K31" s="11"/>
      <c r="L31" s="11"/>
      <c r="M31" s="11"/>
    </row>
    <row r="32" spans="1:13" ht="15.75">
      <c r="A32" s="6">
        <v>18</v>
      </c>
      <c r="B32" s="11">
        <v>628.38</v>
      </c>
      <c r="C32" s="11">
        <v>0</v>
      </c>
      <c r="D32" s="11">
        <v>0</v>
      </c>
      <c r="E32" s="11"/>
      <c r="F32" s="11"/>
      <c r="G32" s="11"/>
      <c r="H32" s="11">
        <v>205.14</v>
      </c>
      <c r="I32" s="11">
        <v>0</v>
      </c>
      <c r="J32" s="11">
        <v>0</v>
      </c>
      <c r="K32" s="11"/>
      <c r="L32" s="11"/>
      <c r="M32" s="11"/>
    </row>
    <row r="33" spans="1:13">
      <c r="A33" s="12">
        <v>19</v>
      </c>
      <c r="B33" s="11">
        <v>628.38</v>
      </c>
      <c r="C33" s="11">
        <v>0</v>
      </c>
      <c r="D33" s="11">
        <v>0</v>
      </c>
      <c r="E33" s="11"/>
      <c r="F33" s="11"/>
      <c r="G33" s="11"/>
      <c r="H33" s="11">
        <v>205.14</v>
      </c>
      <c r="I33" s="11">
        <v>0</v>
      </c>
      <c r="J33" s="11">
        <v>0</v>
      </c>
      <c r="K33" s="11"/>
      <c r="L33" s="11"/>
      <c r="M33" s="11"/>
    </row>
    <row r="34" spans="1:13" ht="15.75">
      <c r="A34" s="6">
        <v>20</v>
      </c>
      <c r="B34" s="11">
        <v>628.38</v>
      </c>
      <c r="C34" s="11">
        <v>0</v>
      </c>
      <c r="D34" s="11">
        <v>0</v>
      </c>
      <c r="E34" s="11"/>
      <c r="F34" s="11"/>
      <c r="G34" s="11"/>
      <c r="H34" s="11">
        <v>205.14</v>
      </c>
      <c r="I34" s="11">
        <v>0</v>
      </c>
      <c r="J34" s="11">
        <v>0</v>
      </c>
      <c r="K34" s="11"/>
      <c r="L34" s="11"/>
      <c r="M34" s="11"/>
    </row>
    <row r="35" spans="1:13">
      <c r="A35" s="12">
        <v>21</v>
      </c>
      <c r="B35" s="11">
        <v>628.38</v>
      </c>
      <c r="C35" s="11">
        <v>0</v>
      </c>
      <c r="D35" s="11">
        <v>0</v>
      </c>
      <c r="E35" s="11"/>
      <c r="F35" s="11"/>
      <c r="G35" s="11"/>
      <c r="H35" s="11">
        <v>205.14</v>
      </c>
      <c r="I35" s="11">
        <v>0</v>
      </c>
      <c r="J35" s="11">
        <v>0</v>
      </c>
      <c r="K35" s="11"/>
      <c r="L35" s="11"/>
      <c r="M35" s="11"/>
    </row>
    <row r="36" spans="1:13" ht="15.75">
      <c r="A36" s="19">
        <v>22</v>
      </c>
      <c r="B36" s="11">
        <v>628.38</v>
      </c>
      <c r="C36" s="11">
        <v>0</v>
      </c>
      <c r="D36" s="11">
        <v>0</v>
      </c>
      <c r="E36" s="11"/>
      <c r="F36" s="11"/>
      <c r="G36" s="11"/>
      <c r="H36" s="11">
        <v>205.14</v>
      </c>
      <c r="I36" s="11">
        <v>0</v>
      </c>
      <c r="J36" s="11">
        <v>0</v>
      </c>
      <c r="K36" s="11"/>
      <c r="L36" s="11"/>
      <c r="M36" s="11"/>
    </row>
    <row r="37" spans="1:13">
      <c r="A37" s="12">
        <v>23</v>
      </c>
      <c r="B37" s="11">
        <v>628.38</v>
      </c>
      <c r="C37" s="11">
        <v>0</v>
      </c>
      <c r="D37" s="11">
        <v>0</v>
      </c>
      <c r="E37" s="11"/>
      <c r="F37" s="11"/>
      <c r="G37" s="11"/>
      <c r="H37" s="11">
        <v>205.14</v>
      </c>
      <c r="I37" s="11">
        <v>0</v>
      </c>
      <c r="J37" s="11">
        <v>0</v>
      </c>
      <c r="K37" s="11"/>
      <c r="L37" s="11"/>
      <c r="M37" s="11"/>
    </row>
    <row r="38" spans="1:13" ht="16.5" thickBot="1">
      <c r="A38" s="19">
        <v>24</v>
      </c>
      <c r="B38" s="11">
        <v>628.38</v>
      </c>
      <c r="C38" s="11">
        <v>0</v>
      </c>
      <c r="D38" s="11">
        <v>0</v>
      </c>
      <c r="E38" s="15"/>
      <c r="F38" s="15"/>
      <c r="G38" s="15"/>
      <c r="H38" s="11">
        <v>205.14</v>
      </c>
      <c r="I38" s="15">
        <v>0</v>
      </c>
      <c r="J38" s="15">
        <v>0</v>
      </c>
      <c r="K38" s="15"/>
      <c r="L38" s="15"/>
      <c r="M38" s="15"/>
    </row>
    <row r="39" spans="1:13" ht="15.75" thickBot="1">
      <c r="A39" s="16" t="s">
        <v>9</v>
      </c>
      <c r="B39" s="17"/>
      <c r="C39" s="17"/>
      <c r="D39" s="17">
        <v>0</v>
      </c>
      <c r="E39" s="17"/>
      <c r="F39" s="17"/>
      <c r="G39" s="17"/>
      <c r="H39" s="17"/>
      <c r="I39" s="17"/>
      <c r="J39" s="17">
        <v>0</v>
      </c>
      <c r="K39" s="17"/>
      <c r="L39" s="17"/>
      <c r="M39" s="18"/>
    </row>
    <row r="41" spans="1:13" ht="37.5" customHeight="1">
      <c r="B41" s="5" t="s">
        <v>33</v>
      </c>
      <c r="I41" s="5" t="s">
        <v>91</v>
      </c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53" top="0.38" bottom="0.31" header="0.26" footer="0.2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opLeftCell="A4" zoomScaleNormal="100" workbookViewId="0">
      <selection activeCell="G7" sqref="G7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5703125" customWidth="1"/>
    <col min="11" max="11" width="11" customWidth="1"/>
    <col min="13" max="13" width="14.28515625" customWidth="1"/>
  </cols>
  <sheetData>
    <row r="1" spans="1:15" ht="15.75">
      <c r="A1" s="1" t="s">
        <v>35</v>
      </c>
      <c r="J1" s="13" t="s">
        <v>20</v>
      </c>
    </row>
    <row r="2" spans="1:15" ht="11.25" customHeight="1">
      <c r="A2" s="2" t="s">
        <v>0</v>
      </c>
      <c r="J2" s="2" t="s">
        <v>12</v>
      </c>
    </row>
    <row r="3" spans="1:15" ht="15.75">
      <c r="A3" s="1" t="s">
        <v>37</v>
      </c>
    </row>
    <row r="4" spans="1:15" ht="15.75">
      <c r="G4" s="3" t="s">
        <v>24</v>
      </c>
    </row>
    <row r="5" spans="1:15" ht="7.5" customHeight="1"/>
    <row r="6" spans="1:15" ht="15.75">
      <c r="G6" s="4" t="s">
        <v>2</v>
      </c>
    </row>
    <row r="7" spans="1:15" ht="15.75">
      <c r="G7" s="4" t="s">
        <v>87</v>
      </c>
    </row>
    <row r="8" spans="1:15" ht="10.5" customHeight="1">
      <c r="I8" s="4"/>
    </row>
    <row r="9" spans="1:15" ht="15.75">
      <c r="A9" s="140" t="s">
        <v>5</v>
      </c>
      <c r="B9" s="143" t="s">
        <v>3</v>
      </c>
      <c r="C9" s="143"/>
      <c r="D9" s="143"/>
      <c r="E9" s="143"/>
      <c r="F9" s="143"/>
      <c r="G9" s="143"/>
      <c r="H9" s="143" t="s">
        <v>8</v>
      </c>
      <c r="I9" s="143"/>
      <c r="J9" s="143"/>
      <c r="K9" s="143"/>
      <c r="L9" s="143"/>
      <c r="M9" s="143"/>
    </row>
    <row r="10" spans="1:15" ht="15.75">
      <c r="A10" s="140"/>
      <c r="B10" s="142" t="s">
        <v>16</v>
      </c>
      <c r="C10" s="142"/>
      <c r="D10" s="142"/>
      <c r="E10" s="142" t="s">
        <v>17</v>
      </c>
      <c r="F10" s="142"/>
      <c r="G10" s="142"/>
      <c r="H10" s="142" t="s">
        <v>16</v>
      </c>
      <c r="I10" s="142"/>
      <c r="J10" s="142"/>
      <c r="K10" s="142" t="s">
        <v>17</v>
      </c>
      <c r="L10" s="142"/>
      <c r="M10" s="142"/>
    </row>
    <row r="11" spans="1:15" ht="15.75" customHeight="1">
      <c r="A11" s="140"/>
      <c r="B11" s="141" t="s">
        <v>18</v>
      </c>
      <c r="C11" s="141"/>
      <c r="D11" s="141"/>
      <c r="E11" s="141" t="s">
        <v>19</v>
      </c>
      <c r="F11" s="141"/>
      <c r="G11" s="141"/>
      <c r="H11" s="141" t="s">
        <v>18</v>
      </c>
      <c r="I11" s="141"/>
      <c r="J11" s="141"/>
      <c r="K11" s="141" t="s">
        <v>19</v>
      </c>
      <c r="L11" s="141"/>
      <c r="M11" s="141"/>
    </row>
    <row r="12" spans="1:15" ht="47.25">
      <c r="A12" s="140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5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5" ht="15.75">
      <c r="A14" s="6">
        <v>0</v>
      </c>
      <c r="B14" s="11"/>
      <c r="C14" s="9"/>
      <c r="D14" s="10"/>
      <c r="E14" s="20"/>
      <c r="F14" s="20"/>
      <c r="G14" s="11"/>
      <c r="H14" s="20"/>
      <c r="I14" s="11"/>
      <c r="J14" s="11"/>
      <c r="K14" s="20"/>
      <c r="L14" s="11"/>
      <c r="M14" s="11"/>
    </row>
    <row r="15" spans="1:15">
      <c r="A15" s="12">
        <v>1</v>
      </c>
      <c r="B15" s="11"/>
      <c r="C15" s="11"/>
      <c r="D15" s="100">
        <v>78.47999999999999</v>
      </c>
      <c r="E15" s="20"/>
      <c r="F15" s="21"/>
      <c r="G15" s="100">
        <v>96.18</v>
      </c>
      <c r="H15" s="20"/>
      <c r="I15" s="21"/>
      <c r="J15" s="100">
        <v>31.32</v>
      </c>
      <c r="K15" s="20"/>
      <c r="L15" s="21"/>
      <c r="M15" s="100">
        <v>43.14</v>
      </c>
      <c r="O15">
        <f>J15+M15</f>
        <v>74.460000000000008</v>
      </c>
    </row>
    <row r="16" spans="1:15" ht="15.75">
      <c r="A16" s="6">
        <v>2</v>
      </c>
      <c r="B16" s="11"/>
      <c r="C16" s="11"/>
      <c r="D16" s="100">
        <v>71.28</v>
      </c>
      <c r="E16" s="20"/>
      <c r="F16" s="21"/>
      <c r="G16" s="100">
        <v>88.97999999999999</v>
      </c>
      <c r="H16" s="20"/>
      <c r="I16" s="21"/>
      <c r="J16" s="100">
        <v>33.120000000000005</v>
      </c>
      <c r="K16" s="20"/>
      <c r="L16" s="21"/>
      <c r="M16" s="100">
        <v>43.26</v>
      </c>
      <c r="O16" s="22"/>
    </row>
    <row r="17" spans="1:15" ht="15.75">
      <c r="A17" s="47">
        <v>3</v>
      </c>
      <c r="B17" s="20"/>
      <c r="C17" s="11"/>
      <c r="D17" s="100">
        <v>62.88</v>
      </c>
      <c r="E17" s="20"/>
      <c r="F17" s="21"/>
      <c r="G17" s="100">
        <v>82.86</v>
      </c>
      <c r="H17" s="20"/>
      <c r="I17" s="21"/>
      <c r="J17" s="100">
        <v>30.96</v>
      </c>
      <c r="K17" s="20"/>
      <c r="L17" s="21"/>
      <c r="M17" s="100">
        <v>41.64</v>
      </c>
      <c r="O17" s="22"/>
    </row>
    <row r="18" spans="1:15" ht="15.75">
      <c r="A18" s="6">
        <v>4</v>
      </c>
      <c r="B18" s="11"/>
      <c r="C18" s="11"/>
      <c r="D18" s="100">
        <v>60.24</v>
      </c>
      <c r="E18" s="20"/>
      <c r="F18" s="21"/>
      <c r="G18" s="100">
        <v>80.400000000000006</v>
      </c>
      <c r="H18" s="20"/>
      <c r="I18" s="21"/>
      <c r="J18" s="100">
        <v>30.72</v>
      </c>
      <c r="K18" s="20"/>
      <c r="L18" s="21"/>
      <c r="M18" s="100">
        <v>42.540000000000006</v>
      </c>
      <c r="O18" s="22"/>
    </row>
    <row r="19" spans="1:15">
      <c r="A19" s="12">
        <v>5</v>
      </c>
      <c r="B19" s="20"/>
      <c r="C19" s="11"/>
      <c r="D19" s="100">
        <v>60.239999999999995</v>
      </c>
      <c r="E19" s="20"/>
      <c r="F19" s="21"/>
      <c r="G19" s="100">
        <v>78.960000000000008</v>
      </c>
      <c r="H19" s="20"/>
      <c r="I19" s="21"/>
      <c r="J19" s="100">
        <v>30.36</v>
      </c>
      <c r="K19" s="20"/>
      <c r="L19" s="21"/>
      <c r="M19" s="100">
        <v>40.740000000000009</v>
      </c>
      <c r="O19" s="22"/>
    </row>
    <row r="20" spans="1:15" ht="15.75">
      <c r="A20" s="6">
        <v>6</v>
      </c>
      <c r="B20" s="11"/>
      <c r="C20" s="11"/>
      <c r="D20" s="100">
        <v>62.52</v>
      </c>
      <c r="E20" s="20"/>
      <c r="F20" s="21"/>
      <c r="G20" s="100">
        <v>82.8</v>
      </c>
      <c r="H20" s="20"/>
      <c r="I20" s="21"/>
      <c r="J20" s="100">
        <v>30.6</v>
      </c>
      <c r="K20" s="20"/>
      <c r="L20" s="21"/>
      <c r="M20" s="100">
        <v>40.86</v>
      </c>
      <c r="O20" s="22"/>
    </row>
    <row r="21" spans="1:15" ht="15.75">
      <c r="A21" s="47">
        <v>7</v>
      </c>
      <c r="B21" s="11"/>
      <c r="C21" s="11"/>
      <c r="D21" s="100">
        <v>77.88</v>
      </c>
      <c r="E21" s="20"/>
      <c r="F21" s="21"/>
      <c r="G21" s="100">
        <v>102.53999999999999</v>
      </c>
      <c r="H21" s="20"/>
      <c r="I21" s="21"/>
      <c r="J21" s="100">
        <v>31.799999999999997</v>
      </c>
      <c r="K21" s="20"/>
      <c r="L21" s="21"/>
      <c r="M21" s="100">
        <v>40.319999999999993</v>
      </c>
      <c r="O21" s="22"/>
    </row>
    <row r="22" spans="1:15" ht="15.75">
      <c r="A22" s="6">
        <v>8</v>
      </c>
      <c r="B22" s="11"/>
      <c r="C22" s="11"/>
      <c r="D22" s="100">
        <v>87</v>
      </c>
      <c r="E22" s="20"/>
      <c r="F22" s="21"/>
      <c r="G22" s="100">
        <v>128.34</v>
      </c>
      <c r="H22" s="20"/>
      <c r="I22" s="21"/>
      <c r="J22" s="100">
        <v>32.04</v>
      </c>
      <c r="K22" s="20"/>
      <c r="L22" s="21"/>
      <c r="M22" s="100">
        <v>39.959999999999994</v>
      </c>
      <c r="O22" s="22"/>
    </row>
    <row r="23" spans="1:15" ht="15.75">
      <c r="A23" s="47">
        <v>9</v>
      </c>
      <c r="B23" s="20"/>
      <c r="C23" s="11"/>
      <c r="D23" s="100">
        <v>98.88</v>
      </c>
      <c r="E23" s="20"/>
      <c r="F23" s="21"/>
      <c r="G23" s="100">
        <v>140.76</v>
      </c>
      <c r="H23" s="20"/>
      <c r="I23" s="21"/>
      <c r="J23" s="100">
        <v>38.160000000000004</v>
      </c>
      <c r="K23" s="20"/>
      <c r="L23" s="21"/>
      <c r="M23" s="100">
        <v>46.14</v>
      </c>
      <c r="O23" s="22"/>
    </row>
    <row r="24" spans="1:15" ht="15.75">
      <c r="A24" s="6">
        <v>10</v>
      </c>
      <c r="B24" s="11"/>
      <c r="C24" s="50"/>
      <c r="D24" s="100">
        <v>111.96</v>
      </c>
      <c r="E24" s="51"/>
      <c r="F24" s="21"/>
      <c r="G24" s="100">
        <v>144.18</v>
      </c>
      <c r="H24" s="20"/>
      <c r="I24" s="21"/>
      <c r="J24" s="100">
        <v>40.799999999999997</v>
      </c>
      <c r="K24" s="20"/>
      <c r="L24" s="21"/>
      <c r="M24" s="100">
        <v>48</v>
      </c>
      <c r="O24" s="22"/>
    </row>
    <row r="25" spans="1:15" ht="15.75">
      <c r="A25" s="47">
        <v>11</v>
      </c>
      <c r="B25" s="11"/>
      <c r="C25" s="11"/>
      <c r="D25" s="100">
        <v>115.19999999999999</v>
      </c>
      <c r="E25" s="20"/>
      <c r="F25" s="21"/>
      <c r="G25" s="100">
        <v>144.60000000000002</v>
      </c>
      <c r="H25" s="20"/>
      <c r="I25" s="21"/>
      <c r="J25" s="100">
        <v>43.680000000000007</v>
      </c>
      <c r="K25" s="20"/>
      <c r="L25" s="21"/>
      <c r="M25" s="100">
        <v>47.519999999999996</v>
      </c>
      <c r="O25" s="22"/>
    </row>
    <row r="26" spans="1:15" ht="15.75">
      <c r="A26" s="6">
        <v>12</v>
      </c>
      <c r="B26" s="11"/>
      <c r="C26" s="11"/>
      <c r="D26" s="100">
        <v>117.96000000000001</v>
      </c>
      <c r="E26" s="20"/>
      <c r="F26" s="21"/>
      <c r="G26" s="100">
        <v>137.88</v>
      </c>
      <c r="H26" s="20"/>
      <c r="I26" s="21"/>
      <c r="J26" s="100">
        <v>44.519999999999996</v>
      </c>
      <c r="K26" s="20"/>
      <c r="L26" s="21"/>
      <c r="M26" s="100">
        <v>47.099999999999994</v>
      </c>
      <c r="O26" s="22"/>
    </row>
    <row r="27" spans="1:15" ht="15.75">
      <c r="A27" s="47">
        <v>13</v>
      </c>
      <c r="B27" s="11"/>
      <c r="C27" s="11"/>
      <c r="D27" s="100">
        <v>119.4</v>
      </c>
      <c r="E27" s="20"/>
      <c r="F27" s="21"/>
      <c r="G27" s="100">
        <v>138.54000000000002</v>
      </c>
      <c r="H27" s="20"/>
      <c r="I27" s="21"/>
      <c r="J27" s="100">
        <v>45.72</v>
      </c>
      <c r="K27" s="20"/>
      <c r="L27" s="21"/>
      <c r="M27" s="100">
        <v>49.980000000000004</v>
      </c>
      <c r="O27" s="22"/>
    </row>
    <row r="28" spans="1:15" ht="15.75">
      <c r="A28" s="6">
        <v>14</v>
      </c>
      <c r="B28" s="11"/>
      <c r="C28" s="11"/>
      <c r="D28" s="100">
        <v>119.16</v>
      </c>
      <c r="E28" s="20"/>
      <c r="F28" s="20"/>
      <c r="G28" s="100">
        <v>134.04000000000002</v>
      </c>
      <c r="H28" s="20"/>
      <c r="I28" s="20"/>
      <c r="J28" s="100">
        <v>44.28</v>
      </c>
      <c r="K28" s="20"/>
      <c r="L28" s="20"/>
      <c r="M28" s="100">
        <v>46.56</v>
      </c>
      <c r="O28" s="22"/>
    </row>
    <row r="29" spans="1:15" ht="15.75">
      <c r="A29" s="47">
        <v>15</v>
      </c>
      <c r="B29" s="11"/>
      <c r="C29" s="11"/>
      <c r="D29" s="100">
        <v>147.12</v>
      </c>
      <c r="E29" s="20"/>
      <c r="F29" s="21"/>
      <c r="G29" s="100">
        <v>132.6</v>
      </c>
      <c r="H29" s="20"/>
      <c r="I29" s="21"/>
      <c r="J29" s="100">
        <v>46.68</v>
      </c>
      <c r="K29" s="20"/>
      <c r="L29" s="21"/>
      <c r="M29" s="100">
        <v>49.38</v>
      </c>
      <c r="O29" s="22"/>
    </row>
    <row r="30" spans="1:15" ht="15.75">
      <c r="A30" s="6">
        <v>16</v>
      </c>
      <c r="B30" s="20"/>
      <c r="C30" s="11"/>
      <c r="D30" s="100">
        <v>137.28</v>
      </c>
      <c r="E30" s="20"/>
      <c r="F30" s="21"/>
      <c r="G30" s="100">
        <v>127.19999999999999</v>
      </c>
      <c r="H30" s="20"/>
      <c r="I30" s="21"/>
      <c r="J30" s="100">
        <v>43.56</v>
      </c>
      <c r="K30" s="20"/>
      <c r="L30" s="21"/>
      <c r="M30" s="100">
        <v>48.899999999999991</v>
      </c>
      <c r="O30" s="22"/>
    </row>
    <row r="31" spans="1:15" ht="15.75">
      <c r="A31" s="47">
        <v>17</v>
      </c>
      <c r="B31" s="11"/>
      <c r="C31" s="11"/>
      <c r="D31" s="100">
        <v>132.84000000000003</v>
      </c>
      <c r="E31" s="20"/>
      <c r="F31" s="21"/>
      <c r="G31" s="100">
        <v>121.25999999999999</v>
      </c>
      <c r="H31" s="20"/>
      <c r="I31" s="21"/>
      <c r="J31" s="100">
        <v>41.279999999999994</v>
      </c>
      <c r="K31" s="20"/>
      <c r="L31" s="21"/>
      <c r="M31" s="100">
        <v>49.14</v>
      </c>
      <c r="O31" s="22"/>
    </row>
    <row r="32" spans="1:15" ht="15.75">
      <c r="A32" s="6">
        <v>18</v>
      </c>
      <c r="B32" s="20"/>
      <c r="C32" s="11"/>
      <c r="D32" s="100">
        <v>123.72</v>
      </c>
      <c r="E32" s="20"/>
      <c r="F32" s="21"/>
      <c r="G32" s="100">
        <v>130.44</v>
      </c>
      <c r="H32" s="20"/>
      <c r="I32" s="21"/>
      <c r="J32" s="100">
        <v>38.160000000000004</v>
      </c>
      <c r="K32" s="20"/>
      <c r="L32" s="21"/>
      <c r="M32" s="100">
        <v>50.099999999999994</v>
      </c>
      <c r="O32" s="22"/>
    </row>
    <row r="33" spans="1:15">
      <c r="A33" s="12">
        <v>19</v>
      </c>
      <c r="B33" s="11"/>
      <c r="C33" s="11"/>
      <c r="D33" s="100">
        <v>131.39999999999998</v>
      </c>
      <c r="E33" s="20"/>
      <c r="F33" s="21"/>
      <c r="G33" s="100">
        <v>130.19999999999999</v>
      </c>
      <c r="H33" s="20"/>
      <c r="I33" s="21"/>
      <c r="J33" s="100">
        <v>38.159999999999997</v>
      </c>
      <c r="K33" s="20"/>
      <c r="L33" s="21"/>
      <c r="M33" s="100">
        <v>48</v>
      </c>
      <c r="O33" s="22"/>
    </row>
    <row r="34" spans="1:15" ht="15.75">
      <c r="A34" s="6">
        <v>20</v>
      </c>
      <c r="B34" s="11"/>
      <c r="C34" s="11"/>
      <c r="D34" s="100">
        <v>120.72</v>
      </c>
      <c r="E34" s="20"/>
      <c r="F34" s="21"/>
      <c r="G34" s="100">
        <v>132.6</v>
      </c>
      <c r="H34" s="20"/>
      <c r="I34" s="21"/>
      <c r="J34" s="100">
        <v>39.120000000000005</v>
      </c>
      <c r="K34" s="20"/>
      <c r="L34" s="21"/>
      <c r="M34" s="100">
        <v>49.74</v>
      </c>
      <c r="O34" s="22"/>
    </row>
    <row r="35" spans="1:15" ht="15.75">
      <c r="A35" s="47">
        <v>21</v>
      </c>
      <c r="B35" s="11"/>
      <c r="C35" s="11"/>
      <c r="D35" s="100">
        <v>113.28</v>
      </c>
      <c r="E35" s="20"/>
      <c r="F35" s="21"/>
      <c r="G35" s="100">
        <v>134.76</v>
      </c>
      <c r="H35" s="20"/>
      <c r="I35" s="21"/>
      <c r="J35" s="100">
        <v>37.08</v>
      </c>
      <c r="K35" s="20"/>
      <c r="L35" s="21"/>
      <c r="M35" s="100">
        <v>48.3</v>
      </c>
      <c r="O35" s="22"/>
    </row>
    <row r="36" spans="1:15" ht="15.75">
      <c r="A36" s="6">
        <v>22</v>
      </c>
      <c r="B36" s="11"/>
      <c r="C36" s="11"/>
      <c r="D36" s="100">
        <v>114.72</v>
      </c>
      <c r="E36" s="20"/>
      <c r="F36" s="21"/>
      <c r="G36" s="100">
        <v>136.79999999999998</v>
      </c>
      <c r="H36" s="20"/>
      <c r="I36" s="21"/>
      <c r="J36" s="100">
        <v>32.04</v>
      </c>
      <c r="K36" s="20"/>
      <c r="L36" s="21"/>
      <c r="M36" s="100">
        <v>44.22</v>
      </c>
      <c r="O36" s="22"/>
    </row>
    <row r="37" spans="1:15" ht="15.75">
      <c r="A37" s="47">
        <v>23</v>
      </c>
      <c r="B37" s="20"/>
      <c r="C37" s="11"/>
      <c r="D37" s="100">
        <v>108.6</v>
      </c>
      <c r="E37" s="20"/>
      <c r="F37" s="21"/>
      <c r="G37" s="100">
        <v>128.22</v>
      </c>
      <c r="H37" s="20"/>
      <c r="I37" s="21"/>
      <c r="J37" s="100">
        <v>31.32</v>
      </c>
      <c r="K37" s="20"/>
      <c r="L37" s="21"/>
      <c r="M37" s="100">
        <v>40.92</v>
      </c>
      <c r="O37" s="22"/>
    </row>
    <row r="38" spans="1:15" ht="16.5" thickBot="1">
      <c r="A38" s="19">
        <v>24</v>
      </c>
      <c r="B38" s="15"/>
      <c r="C38" s="11"/>
      <c r="D38" s="100">
        <v>97.56</v>
      </c>
      <c r="E38" s="20"/>
      <c r="F38" s="21"/>
      <c r="G38" s="100">
        <v>110.4</v>
      </c>
      <c r="H38" s="20"/>
      <c r="I38" s="21"/>
      <c r="J38" s="100">
        <v>30.36</v>
      </c>
      <c r="K38" s="20"/>
      <c r="L38" s="21"/>
      <c r="M38" s="100">
        <v>39.18</v>
      </c>
      <c r="O38" s="22"/>
    </row>
    <row r="39" spans="1:15" ht="15.75" thickBot="1">
      <c r="A39" s="16" t="s">
        <v>9</v>
      </c>
      <c r="B39" s="17"/>
      <c r="C39" s="46"/>
      <c r="D39" s="25">
        <f>SUM(D15:D38)</f>
        <v>2470.3199999999997</v>
      </c>
      <c r="E39" s="25"/>
      <c r="F39" s="26"/>
      <c r="G39" s="25">
        <f>SUM(G15:G38)</f>
        <v>2865.54</v>
      </c>
      <c r="H39" s="25"/>
      <c r="I39" s="25"/>
      <c r="J39" s="25">
        <f>SUM(J15:J38)</f>
        <v>885.83999999999992</v>
      </c>
      <c r="K39" s="25"/>
      <c r="L39" s="25"/>
      <c r="M39" s="127">
        <f>SUM(M15:M38)</f>
        <v>1085.6400000000001</v>
      </c>
    </row>
    <row r="41" spans="1:15" ht="48.75" customHeight="1">
      <c r="B41" s="5" t="s">
        <v>33</v>
      </c>
      <c r="I41" s="22" t="s">
        <v>91</v>
      </c>
    </row>
    <row r="45" spans="1:15">
      <c r="F45" s="22"/>
    </row>
    <row r="47" spans="1:15">
      <c r="B47" s="22"/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33" top="0.33" bottom="0.41" header="0.22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opLeftCell="A10" workbookViewId="0">
      <selection activeCell="K27" sqref="K27"/>
    </sheetView>
  </sheetViews>
  <sheetFormatPr defaultRowHeight="15"/>
  <cols>
    <col min="1" max="1" width="6.42578125" style="22" customWidth="1"/>
    <col min="2" max="2" width="11.85546875" style="22" customWidth="1"/>
    <col min="3" max="3" width="9.140625" style="22"/>
    <col min="4" max="4" width="15.28515625" style="22" customWidth="1"/>
    <col min="5" max="5" width="10.85546875" style="22" customWidth="1"/>
    <col min="6" max="6" width="9.140625" style="22"/>
    <col min="7" max="7" width="15.42578125" style="22" customWidth="1"/>
    <col min="8" max="8" width="11.28515625" style="22" customWidth="1"/>
    <col min="9" max="9" width="9.42578125" style="22" customWidth="1"/>
    <col min="10" max="10" width="14.5703125" style="22" customWidth="1"/>
    <col min="11" max="11" width="11" style="22" customWidth="1"/>
    <col min="12" max="12" width="9.140625" style="22"/>
    <col min="13" max="13" width="16.140625" style="22" customWidth="1"/>
    <col min="14" max="16384" width="9.140625" style="22"/>
  </cols>
  <sheetData>
    <row r="1" spans="1:13" ht="15.75">
      <c r="A1" s="1" t="s">
        <v>35</v>
      </c>
      <c r="H1" s="13" t="s">
        <v>94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37</v>
      </c>
    </row>
    <row r="4" spans="1:13" ht="15.75">
      <c r="G4" s="3" t="s">
        <v>24</v>
      </c>
    </row>
    <row r="5" spans="1:13" ht="7.5" customHeight="1"/>
    <row r="6" spans="1:13" ht="15.75">
      <c r="G6" s="4" t="s">
        <v>2</v>
      </c>
    </row>
    <row r="7" spans="1:13" ht="15.75">
      <c r="G7" s="4" t="s">
        <v>87</v>
      </c>
    </row>
    <row r="8" spans="1:13" ht="10.5" customHeight="1">
      <c r="I8" s="4"/>
    </row>
    <row r="9" spans="1:13" ht="15.75" customHeight="1">
      <c r="A9" s="147" t="s">
        <v>5</v>
      </c>
      <c r="B9" s="150" t="s">
        <v>3</v>
      </c>
      <c r="C9" s="151"/>
      <c r="D9" s="151"/>
      <c r="E9" s="151"/>
      <c r="F9" s="151"/>
      <c r="G9" s="152"/>
      <c r="H9" s="150" t="s">
        <v>8</v>
      </c>
      <c r="I9" s="151"/>
      <c r="J9" s="151"/>
      <c r="K9" s="151"/>
      <c r="L9" s="151"/>
      <c r="M9" s="152"/>
    </row>
    <row r="10" spans="1:13" ht="31.5" customHeight="1">
      <c r="A10" s="148"/>
      <c r="B10" s="144" t="s">
        <v>42</v>
      </c>
      <c r="C10" s="145"/>
      <c r="D10" s="146"/>
      <c r="E10" s="144" t="s">
        <v>43</v>
      </c>
      <c r="F10" s="145"/>
      <c r="G10" s="146"/>
      <c r="H10" s="144" t="s">
        <v>42</v>
      </c>
      <c r="I10" s="145"/>
      <c r="J10" s="146"/>
      <c r="K10" s="144" t="s">
        <v>43</v>
      </c>
      <c r="L10" s="145"/>
      <c r="M10" s="146"/>
    </row>
    <row r="11" spans="1:13" ht="15.75" customHeight="1">
      <c r="A11" s="148"/>
      <c r="B11" s="144" t="s">
        <v>21</v>
      </c>
      <c r="C11" s="145"/>
      <c r="D11" s="146"/>
      <c r="E11" s="144" t="s">
        <v>21</v>
      </c>
      <c r="F11" s="145"/>
      <c r="G11" s="146"/>
      <c r="H11" s="144" t="s">
        <v>21</v>
      </c>
      <c r="I11" s="145"/>
      <c r="J11" s="146"/>
      <c r="K11" s="144" t="s">
        <v>21</v>
      </c>
      <c r="L11" s="145"/>
      <c r="M11" s="146"/>
    </row>
    <row r="12" spans="1:13" ht="45">
      <c r="A12" s="149"/>
      <c r="B12" s="29" t="s">
        <v>7</v>
      </c>
      <c r="C12" s="33" t="s">
        <v>6</v>
      </c>
      <c r="D12" s="29" t="s">
        <v>10</v>
      </c>
      <c r="E12" s="29" t="s">
        <v>7</v>
      </c>
      <c r="F12" s="33" t="s">
        <v>6</v>
      </c>
      <c r="G12" s="29" t="s">
        <v>10</v>
      </c>
      <c r="H12" s="29" t="s">
        <v>7</v>
      </c>
      <c r="I12" s="33" t="s">
        <v>6</v>
      </c>
      <c r="J12" s="29" t="s">
        <v>10</v>
      </c>
      <c r="K12" s="29" t="s">
        <v>7</v>
      </c>
      <c r="L12" s="33" t="s">
        <v>6</v>
      </c>
      <c r="M12" s="29" t="s">
        <v>10</v>
      </c>
    </row>
    <row r="13" spans="1:13">
      <c r="A13" s="29">
        <v>1</v>
      </c>
      <c r="B13" s="27">
        <v>2</v>
      </c>
      <c r="C13" s="29">
        <v>3</v>
      </c>
      <c r="D13" s="27">
        <v>4</v>
      </c>
      <c r="E13" s="29">
        <v>5</v>
      </c>
      <c r="F13" s="27">
        <v>6</v>
      </c>
      <c r="G13" s="29">
        <v>7</v>
      </c>
      <c r="H13" s="27">
        <v>8</v>
      </c>
      <c r="I13" s="29">
        <v>9</v>
      </c>
      <c r="J13" s="27">
        <v>10</v>
      </c>
      <c r="K13" s="29">
        <v>11</v>
      </c>
      <c r="L13" s="27">
        <v>12</v>
      </c>
      <c r="M13" s="29">
        <v>13</v>
      </c>
    </row>
    <row r="14" spans="1:13">
      <c r="A14" s="29">
        <v>0</v>
      </c>
      <c r="B14" s="117">
        <v>2454</v>
      </c>
      <c r="C14" s="117"/>
      <c r="D14" s="117"/>
      <c r="E14" s="117"/>
      <c r="F14" s="117"/>
      <c r="G14" s="117"/>
      <c r="H14" s="118">
        <v>343</v>
      </c>
      <c r="I14" s="117"/>
      <c r="J14" s="117"/>
      <c r="K14" s="117"/>
      <c r="L14" s="117"/>
      <c r="M14" s="117"/>
    </row>
    <row r="15" spans="1:13">
      <c r="A15" s="27">
        <v>1</v>
      </c>
      <c r="B15" s="117"/>
      <c r="C15" s="119"/>
      <c r="D15" s="109">
        <v>34.1</v>
      </c>
      <c r="E15" s="117"/>
      <c r="F15" s="117">
        <v>0</v>
      </c>
      <c r="G15" s="117">
        <v>0</v>
      </c>
      <c r="H15" s="118"/>
      <c r="I15" s="117">
        <v>0</v>
      </c>
      <c r="J15" s="117">
        <v>0</v>
      </c>
      <c r="K15" s="117"/>
      <c r="L15" s="117">
        <v>0</v>
      </c>
      <c r="M15" s="117">
        <v>0</v>
      </c>
    </row>
    <row r="16" spans="1:13">
      <c r="A16" s="29">
        <v>2</v>
      </c>
      <c r="B16" s="117"/>
      <c r="C16" s="119"/>
      <c r="D16" s="109">
        <v>30</v>
      </c>
      <c r="E16" s="117"/>
      <c r="F16" s="117">
        <v>0</v>
      </c>
      <c r="G16" s="117">
        <v>0</v>
      </c>
      <c r="H16" s="118"/>
      <c r="I16" s="117">
        <v>0</v>
      </c>
      <c r="J16" s="117">
        <v>0</v>
      </c>
      <c r="K16" s="117"/>
      <c r="L16" s="117">
        <v>0</v>
      </c>
      <c r="M16" s="117">
        <v>0</v>
      </c>
    </row>
    <row r="17" spans="1:13">
      <c r="A17" s="27">
        <v>3</v>
      </c>
      <c r="B17" s="117"/>
      <c r="C17" s="119"/>
      <c r="D17" s="109">
        <v>29.6</v>
      </c>
      <c r="E17" s="117"/>
      <c r="F17" s="117">
        <v>0</v>
      </c>
      <c r="G17" s="117">
        <v>0</v>
      </c>
      <c r="H17" s="118"/>
      <c r="I17" s="117">
        <v>0</v>
      </c>
      <c r="J17" s="117">
        <v>0</v>
      </c>
      <c r="K17" s="117"/>
      <c r="L17" s="117">
        <v>0</v>
      </c>
      <c r="M17" s="117">
        <v>0</v>
      </c>
    </row>
    <row r="18" spans="1:13">
      <c r="A18" s="29">
        <v>4</v>
      </c>
      <c r="B18" s="117"/>
      <c r="C18" s="119"/>
      <c r="D18" s="109">
        <v>29.3</v>
      </c>
      <c r="E18" s="117"/>
      <c r="F18" s="117">
        <v>0</v>
      </c>
      <c r="G18" s="117">
        <v>0</v>
      </c>
      <c r="H18" s="118"/>
      <c r="I18" s="117">
        <v>0</v>
      </c>
      <c r="J18" s="117">
        <v>0</v>
      </c>
      <c r="K18" s="117"/>
      <c r="L18" s="117">
        <v>0</v>
      </c>
      <c r="M18" s="117">
        <v>0</v>
      </c>
    </row>
    <row r="19" spans="1:13">
      <c r="A19" s="27">
        <v>5</v>
      </c>
      <c r="B19" s="118"/>
      <c r="C19" s="119"/>
      <c r="D19" s="109">
        <v>29.3</v>
      </c>
      <c r="E19" s="117"/>
      <c r="F19" s="117">
        <v>0</v>
      </c>
      <c r="G19" s="117">
        <v>0</v>
      </c>
      <c r="H19" s="118"/>
      <c r="I19" s="117">
        <v>0</v>
      </c>
      <c r="J19" s="117">
        <v>0</v>
      </c>
      <c r="K19" s="117"/>
      <c r="L19" s="117">
        <v>0</v>
      </c>
      <c r="M19" s="117">
        <v>0</v>
      </c>
    </row>
    <row r="20" spans="1:13">
      <c r="A20" s="29">
        <v>6</v>
      </c>
      <c r="B20" s="117"/>
      <c r="C20" s="119"/>
      <c r="D20" s="109">
        <v>33.799999999999997</v>
      </c>
      <c r="E20" s="117"/>
      <c r="F20" s="117">
        <v>0</v>
      </c>
      <c r="G20" s="117">
        <v>0</v>
      </c>
      <c r="H20" s="118"/>
      <c r="I20" s="117">
        <v>0</v>
      </c>
      <c r="J20" s="117">
        <v>0</v>
      </c>
      <c r="K20" s="117"/>
      <c r="L20" s="117">
        <v>0</v>
      </c>
      <c r="M20" s="117">
        <v>0</v>
      </c>
    </row>
    <row r="21" spans="1:13">
      <c r="A21" s="27">
        <v>7</v>
      </c>
      <c r="B21" s="117"/>
      <c r="C21" s="119"/>
      <c r="D21" s="109">
        <v>36.5</v>
      </c>
      <c r="E21" s="117"/>
      <c r="F21" s="117">
        <v>0</v>
      </c>
      <c r="G21" s="117">
        <v>0</v>
      </c>
      <c r="H21" s="118"/>
      <c r="I21" s="117">
        <v>0</v>
      </c>
      <c r="J21" s="117">
        <v>0</v>
      </c>
      <c r="K21" s="117"/>
      <c r="L21" s="117">
        <v>0</v>
      </c>
      <c r="M21" s="117">
        <v>0</v>
      </c>
    </row>
    <row r="22" spans="1:13">
      <c r="A22" s="29">
        <v>8</v>
      </c>
      <c r="B22" s="117"/>
      <c r="C22" s="119"/>
      <c r="D22" s="109">
        <v>44.5</v>
      </c>
      <c r="E22" s="117"/>
      <c r="F22" s="117">
        <v>0</v>
      </c>
      <c r="G22" s="117">
        <v>0</v>
      </c>
      <c r="H22" s="118"/>
      <c r="I22" s="117">
        <v>0</v>
      </c>
      <c r="J22" s="117">
        <v>0</v>
      </c>
      <c r="K22" s="117"/>
      <c r="L22" s="117">
        <v>0</v>
      </c>
      <c r="M22" s="117">
        <v>0</v>
      </c>
    </row>
    <row r="23" spans="1:13">
      <c r="A23" s="27">
        <v>9</v>
      </c>
      <c r="B23" s="117"/>
      <c r="C23" s="119"/>
      <c r="D23" s="109">
        <v>46.8</v>
      </c>
      <c r="E23" s="117"/>
      <c r="F23" s="117">
        <v>0</v>
      </c>
      <c r="G23" s="117">
        <v>0</v>
      </c>
      <c r="H23" s="118"/>
      <c r="I23" s="117">
        <v>0</v>
      </c>
      <c r="J23" s="117">
        <v>0</v>
      </c>
      <c r="K23" s="117"/>
      <c r="L23" s="117">
        <v>0</v>
      </c>
      <c r="M23" s="117">
        <v>0</v>
      </c>
    </row>
    <row r="24" spans="1:13">
      <c r="A24" s="29">
        <v>10</v>
      </c>
      <c r="B24" s="118"/>
      <c r="C24" s="119"/>
      <c r="D24" s="109">
        <v>50.4</v>
      </c>
      <c r="E24" s="120"/>
      <c r="F24" s="117">
        <v>0</v>
      </c>
      <c r="G24" s="117">
        <v>0</v>
      </c>
      <c r="H24" s="118"/>
      <c r="I24" s="117">
        <v>0</v>
      </c>
      <c r="J24" s="117">
        <v>0</v>
      </c>
      <c r="K24" s="117"/>
      <c r="L24" s="117">
        <v>0</v>
      </c>
      <c r="M24" s="117">
        <v>0</v>
      </c>
    </row>
    <row r="25" spans="1:13" ht="15.75" customHeight="1">
      <c r="A25" s="27">
        <v>11</v>
      </c>
      <c r="B25" s="117"/>
      <c r="C25" s="119"/>
      <c r="D25" s="109">
        <v>51.2</v>
      </c>
      <c r="E25" s="120"/>
      <c r="F25" s="117">
        <v>0</v>
      </c>
      <c r="G25" s="117">
        <v>0</v>
      </c>
      <c r="H25" s="118"/>
      <c r="I25" s="117">
        <v>0</v>
      </c>
      <c r="J25" s="117">
        <v>0</v>
      </c>
      <c r="K25" s="117"/>
      <c r="L25" s="117">
        <v>0</v>
      </c>
      <c r="M25" s="117">
        <v>0</v>
      </c>
    </row>
    <row r="26" spans="1:13">
      <c r="A26" s="29">
        <v>12</v>
      </c>
      <c r="B26" s="118"/>
      <c r="C26" s="119"/>
      <c r="D26" s="109">
        <v>53.1</v>
      </c>
      <c r="E26" s="117"/>
      <c r="F26" s="117">
        <v>0</v>
      </c>
      <c r="G26" s="117">
        <v>0</v>
      </c>
      <c r="H26" s="118"/>
      <c r="I26" s="117">
        <v>0</v>
      </c>
      <c r="J26" s="117">
        <v>0</v>
      </c>
      <c r="K26" s="117"/>
      <c r="L26" s="117">
        <v>0</v>
      </c>
      <c r="M26" s="117">
        <v>0</v>
      </c>
    </row>
    <row r="27" spans="1:13">
      <c r="A27" s="27">
        <v>13</v>
      </c>
      <c r="B27" s="117"/>
      <c r="C27" s="119"/>
      <c r="D27" s="109">
        <v>50.1</v>
      </c>
      <c r="E27" s="117"/>
      <c r="F27" s="121">
        <v>0</v>
      </c>
      <c r="G27" s="117">
        <v>0</v>
      </c>
      <c r="H27" s="118"/>
      <c r="I27" s="121">
        <v>0</v>
      </c>
      <c r="J27" s="117">
        <v>0</v>
      </c>
      <c r="K27" s="117"/>
      <c r="L27" s="117">
        <v>0</v>
      </c>
      <c r="M27" s="117">
        <v>0</v>
      </c>
    </row>
    <row r="28" spans="1:13">
      <c r="A28" s="29">
        <v>14</v>
      </c>
      <c r="B28" s="117"/>
      <c r="C28" s="119"/>
      <c r="D28" s="109">
        <v>51.5</v>
      </c>
      <c r="E28" s="117"/>
      <c r="F28" s="121">
        <v>0</v>
      </c>
      <c r="G28" s="117">
        <v>0</v>
      </c>
      <c r="H28" s="118"/>
      <c r="I28" s="121">
        <v>0</v>
      </c>
      <c r="J28" s="117">
        <v>0</v>
      </c>
      <c r="K28" s="117"/>
      <c r="L28" s="117">
        <v>0</v>
      </c>
      <c r="M28" s="117">
        <v>0</v>
      </c>
    </row>
    <row r="29" spans="1:13">
      <c r="A29" s="27">
        <v>15</v>
      </c>
      <c r="B29" s="117"/>
      <c r="C29" s="119"/>
      <c r="D29" s="109">
        <v>55</v>
      </c>
      <c r="E29" s="117"/>
      <c r="F29" s="117">
        <v>0</v>
      </c>
      <c r="G29" s="117">
        <v>0</v>
      </c>
      <c r="H29" s="118"/>
      <c r="I29" s="117">
        <v>0</v>
      </c>
      <c r="J29" s="117">
        <v>0</v>
      </c>
      <c r="K29" s="117"/>
      <c r="L29" s="117">
        <v>0</v>
      </c>
      <c r="M29" s="117">
        <v>0</v>
      </c>
    </row>
    <row r="30" spans="1:13">
      <c r="A30" s="29">
        <v>16</v>
      </c>
      <c r="B30" s="120"/>
      <c r="C30" s="119"/>
      <c r="D30" s="109">
        <v>51.3</v>
      </c>
      <c r="E30" s="120"/>
      <c r="F30" s="117">
        <v>0</v>
      </c>
      <c r="G30" s="117">
        <v>0</v>
      </c>
      <c r="H30" s="118"/>
      <c r="I30" s="117">
        <v>0</v>
      </c>
      <c r="J30" s="117">
        <v>0</v>
      </c>
      <c r="K30" s="117"/>
      <c r="L30" s="117">
        <v>0</v>
      </c>
      <c r="M30" s="117">
        <v>0</v>
      </c>
    </row>
    <row r="31" spans="1:13">
      <c r="A31" s="27">
        <v>17</v>
      </c>
      <c r="B31" s="117"/>
      <c r="C31" s="119"/>
      <c r="D31" s="109">
        <v>41.4</v>
      </c>
      <c r="E31" s="120"/>
      <c r="F31" s="117">
        <v>0</v>
      </c>
      <c r="G31" s="117">
        <v>0</v>
      </c>
      <c r="H31" s="118"/>
      <c r="I31" s="117">
        <v>0</v>
      </c>
      <c r="J31" s="117">
        <v>0</v>
      </c>
      <c r="K31" s="117"/>
      <c r="L31" s="117">
        <v>0</v>
      </c>
      <c r="M31" s="117">
        <v>0</v>
      </c>
    </row>
    <row r="32" spans="1:13">
      <c r="A32" s="29">
        <v>18</v>
      </c>
      <c r="B32" s="117"/>
      <c r="C32" s="119"/>
      <c r="D32" s="109">
        <v>43.5</v>
      </c>
      <c r="E32" s="120"/>
      <c r="F32" s="117">
        <v>0</v>
      </c>
      <c r="G32" s="117">
        <v>0</v>
      </c>
      <c r="H32" s="118"/>
      <c r="I32" s="117">
        <v>0</v>
      </c>
      <c r="J32" s="117">
        <v>0</v>
      </c>
      <c r="K32" s="117"/>
      <c r="L32" s="117">
        <v>0</v>
      </c>
      <c r="M32" s="117">
        <v>0</v>
      </c>
    </row>
    <row r="33" spans="1:13">
      <c r="A33" s="27">
        <v>19</v>
      </c>
      <c r="B33" s="118"/>
      <c r="C33" s="119"/>
      <c r="D33" s="109">
        <v>47.3</v>
      </c>
      <c r="E33" s="120"/>
      <c r="F33" s="117">
        <v>0</v>
      </c>
      <c r="G33" s="117">
        <v>0</v>
      </c>
      <c r="H33" s="118"/>
      <c r="I33" s="117">
        <v>0</v>
      </c>
      <c r="J33" s="117">
        <v>0</v>
      </c>
      <c r="K33" s="117"/>
      <c r="L33" s="117">
        <v>0</v>
      </c>
      <c r="M33" s="117">
        <v>0</v>
      </c>
    </row>
    <row r="34" spans="1:13">
      <c r="A34" s="29">
        <v>20</v>
      </c>
      <c r="B34" s="117"/>
      <c r="C34" s="119"/>
      <c r="D34" s="109">
        <v>51.1</v>
      </c>
      <c r="E34" s="120"/>
      <c r="F34" s="117">
        <v>0</v>
      </c>
      <c r="G34" s="117">
        <v>0</v>
      </c>
      <c r="H34" s="118"/>
      <c r="I34" s="117">
        <v>0</v>
      </c>
      <c r="J34" s="117">
        <v>0</v>
      </c>
      <c r="K34" s="117"/>
      <c r="L34" s="117">
        <v>0</v>
      </c>
      <c r="M34" s="117">
        <v>0</v>
      </c>
    </row>
    <row r="35" spans="1:13">
      <c r="A35" s="27">
        <v>21</v>
      </c>
      <c r="B35" s="117"/>
      <c r="C35" s="119"/>
      <c r="D35" s="109">
        <v>57</v>
      </c>
      <c r="E35" s="120"/>
      <c r="F35" s="117">
        <v>0</v>
      </c>
      <c r="G35" s="117">
        <v>0</v>
      </c>
      <c r="H35" s="118"/>
      <c r="I35" s="117">
        <v>0</v>
      </c>
      <c r="J35" s="117">
        <v>0</v>
      </c>
      <c r="K35" s="117"/>
      <c r="L35" s="117">
        <v>0</v>
      </c>
      <c r="M35" s="117">
        <v>0</v>
      </c>
    </row>
    <row r="36" spans="1:13">
      <c r="A36" s="29">
        <v>22</v>
      </c>
      <c r="B36" s="117"/>
      <c r="C36" s="119"/>
      <c r="D36" s="109">
        <v>59.3</v>
      </c>
      <c r="E36" s="117"/>
      <c r="F36" s="117">
        <v>0</v>
      </c>
      <c r="G36" s="117">
        <v>0</v>
      </c>
      <c r="H36" s="118"/>
      <c r="I36" s="117">
        <v>0</v>
      </c>
      <c r="J36" s="117">
        <v>0</v>
      </c>
      <c r="K36" s="117"/>
      <c r="L36" s="117">
        <v>0</v>
      </c>
      <c r="M36" s="117">
        <v>0</v>
      </c>
    </row>
    <row r="37" spans="1:13">
      <c r="A37" s="27">
        <v>23</v>
      </c>
      <c r="B37" s="117"/>
      <c r="C37" s="119"/>
      <c r="D37" s="109">
        <v>58</v>
      </c>
      <c r="E37" s="117"/>
      <c r="F37" s="117">
        <v>0</v>
      </c>
      <c r="G37" s="117">
        <v>0</v>
      </c>
      <c r="H37" s="118"/>
      <c r="I37" s="117">
        <v>0</v>
      </c>
      <c r="J37" s="117">
        <v>0</v>
      </c>
      <c r="K37" s="117"/>
      <c r="L37" s="117">
        <v>0</v>
      </c>
      <c r="M37" s="117">
        <v>0</v>
      </c>
    </row>
    <row r="38" spans="1:13" ht="15.75" thickBot="1">
      <c r="A38" s="29">
        <v>24</v>
      </c>
      <c r="B38" s="117">
        <v>2459</v>
      </c>
      <c r="C38" s="119"/>
      <c r="D38" s="109">
        <v>46.9</v>
      </c>
      <c r="E38" s="117"/>
      <c r="F38" s="117">
        <v>0</v>
      </c>
      <c r="G38" s="117">
        <v>0</v>
      </c>
      <c r="H38" s="118">
        <v>343</v>
      </c>
      <c r="I38" s="117">
        <v>0</v>
      </c>
      <c r="J38" s="117">
        <v>0</v>
      </c>
      <c r="K38" s="117"/>
      <c r="L38" s="117">
        <v>0</v>
      </c>
      <c r="M38" s="117">
        <v>0</v>
      </c>
    </row>
    <row r="39" spans="1:13">
      <c r="A39" s="124" t="s">
        <v>9</v>
      </c>
      <c r="B39" s="125"/>
      <c r="C39" s="125"/>
      <c r="D39" s="125">
        <f>SUM(D15:D38)</f>
        <v>1081</v>
      </c>
      <c r="E39" s="125"/>
      <c r="F39" s="125"/>
      <c r="G39" s="126">
        <v>0</v>
      </c>
      <c r="H39" s="122"/>
      <c r="I39" s="117"/>
      <c r="J39" s="117">
        <f>SUM(J15:J38)</f>
        <v>0</v>
      </c>
      <c r="K39" s="117"/>
      <c r="L39" s="123"/>
      <c r="M39" s="117">
        <v>0</v>
      </c>
    </row>
    <row r="41" spans="1:13" ht="54" customHeight="1">
      <c r="B41" s="5" t="s">
        <v>33</v>
      </c>
      <c r="I41" s="22" t="s">
        <v>91</v>
      </c>
    </row>
  </sheetData>
  <mergeCells count="11">
    <mergeCell ref="B11:D11"/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</mergeCells>
  <pageMargins left="0.70866141732283472" right="0.35" top="0.31" bottom="0.37" header="0.21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topLeftCell="A19" workbookViewId="0">
      <selection activeCell="G46" sqref="G46"/>
    </sheetView>
  </sheetViews>
  <sheetFormatPr defaultRowHeight="15"/>
  <cols>
    <col min="2" max="2" width="11.42578125" bestFit="1" customWidth="1"/>
    <col min="4" max="4" width="14.140625" customWidth="1"/>
    <col min="7" max="7" width="11.28515625" customWidth="1"/>
    <col min="8" max="8" width="10.7109375" customWidth="1"/>
    <col min="9" max="9" width="12.42578125" customWidth="1"/>
    <col min="10" max="10" width="12" customWidth="1"/>
    <col min="11" max="11" width="11" customWidth="1"/>
    <col min="13" max="13" width="18.28515625" customWidth="1"/>
  </cols>
  <sheetData>
    <row r="1" spans="1:13" ht="15.75">
      <c r="A1" s="1" t="s">
        <v>35</v>
      </c>
      <c r="B1" s="22"/>
      <c r="C1" s="22"/>
      <c r="D1" s="22"/>
      <c r="E1" s="22"/>
      <c r="F1" s="22"/>
      <c r="G1" s="22"/>
      <c r="H1" s="13" t="s">
        <v>85</v>
      </c>
      <c r="I1" s="22"/>
      <c r="J1" s="22"/>
      <c r="K1" s="22"/>
      <c r="L1" s="22"/>
      <c r="M1" s="22"/>
    </row>
    <row r="2" spans="1:13">
      <c r="A2" s="2" t="s">
        <v>0</v>
      </c>
      <c r="B2" s="22"/>
      <c r="C2" s="22"/>
      <c r="D2" s="22"/>
      <c r="E2" s="22"/>
      <c r="F2" s="22"/>
      <c r="G2" s="22"/>
      <c r="H2" s="22"/>
      <c r="I2" s="22"/>
      <c r="J2" s="2" t="s">
        <v>12</v>
      </c>
      <c r="K2" s="22"/>
      <c r="L2" s="22"/>
      <c r="M2" s="22"/>
    </row>
    <row r="3" spans="1:13" ht="15.75">
      <c r="A3" s="1" t="s">
        <v>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.75">
      <c r="A4" s="22"/>
      <c r="B4" s="22"/>
      <c r="C4" s="22"/>
      <c r="D4" s="22"/>
      <c r="E4" s="22"/>
      <c r="F4" s="22"/>
      <c r="G4" s="3" t="s">
        <v>24</v>
      </c>
      <c r="H4" s="22"/>
      <c r="I4" s="22"/>
      <c r="J4" s="22"/>
      <c r="K4" s="22"/>
      <c r="L4" s="22"/>
      <c r="M4" s="22"/>
    </row>
    <row r="5" spans="1:1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.75">
      <c r="A6" s="22"/>
      <c r="B6" s="22"/>
      <c r="C6" s="22"/>
      <c r="D6" s="22"/>
      <c r="E6" s="22"/>
      <c r="F6" s="22"/>
      <c r="G6" s="4" t="s">
        <v>2</v>
      </c>
      <c r="H6" s="22"/>
      <c r="I6" s="22"/>
      <c r="J6" s="22"/>
      <c r="K6" s="22"/>
      <c r="L6" s="22"/>
      <c r="M6" s="22"/>
    </row>
    <row r="7" spans="1:13" ht="15.75">
      <c r="A7" s="22"/>
      <c r="B7" s="22"/>
      <c r="C7" s="22"/>
      <c r="D7" s="22"/>
      <c r="E7" s="22"/>
      <c r="F7" s="22"/>
      <c r="G7" s="4" t="s">
        <v>87</v>
      </c>
      <c r="H7" s="22"/>
      <c r="I7" s="22"/>
      <c r="J7" s="22"/>
      <c r="K7" s="22"/>
      <c r="L7" s="22"/>
      <c r="M7" s="22"/>
    </row>
    <row r="8" spans="1:13" ht="15.75">
      <c r="A8" s="22"/>
      <c r="B8" s="22"/>
      <c r="C8" s="22"/>
      <c r="D8" s="22"/>
      <c r="E8" s="22"/>
      <c r="F8" s="22"/>
      <c r="G8" s="22"/>
      <c r="H8" s="22"/>
      <c r="I8" s="4"/>
      <c r="J8" s="22"/>
      <c r="K8" s="22"/>
      <c r="L8" s="22"/>
      <c r="M8" s="22"/>
    </row>
    <row r="9" spans="1:13">
      <c r="A9" s="147" t="s">
        <v>5</v>
      </c>
      <c r="B9" s="150" t="s">
        <v>3</v>
      </c>
      <c r="C9" s="151"/>
      <c r="D9" s="151"/>
      <c r="E9" s="151"/>
      <c r="F9" s="151"/>
      <c r="G9" s="152"/>
      <c r="H9" s="150" t="s">
        <v>8</v>
      </c>
      <c r="I9" s="151"/>
      <c r="J9" s="151"/>
      <c r="K9" s="151"/>
      <c r="L9" s="151"/>
      <c r="M9" s="152"/>
    </row>
    <row r="10" spans="1:13">
      <c r="A10" s="148"/>
      <c r="B10" s="153" t="s">
        <v>84</v>
      </c>
      <c r="C10" s="154"/>
      <c r="D10" s="155"/>
      <c r="E10" s="153"/>
      <c r="F10" s="154"/>
      <c r="G10" s="155"/>
      <c r="H10" s="153" t="s">
        <v>84</v>
      </c>
      <c r="I10" s="154"/>
      <c r="J10" s="155"/>
      <c r="K10" s="144"/>
      <c r="L10" s="145"/>
      <c r="M10" s="146"/>
    </row>
    <row r="11" spans="1:13">
      <c r="A11" s="148"/>
      <c r="B11" s="144" t="s">
        <v>83</v>
      </c>
      <c r="C11" s="145"/>
      <c r="D11" s="146"/>
      <c r="E11" s="144"/>
      <c r="F11" s="145"/>
      <c r="G11" s="146"/>
      <c r="H11" s="144" t="s">
        <v>83</v>
      </c>
      <c r="I11" s="145"/>
      <c r="J11" s="146"/>
      <c r="K11" s="144"/>
      <c r="L11" s="145"/>
      <c r="M11" s="146"/>
    </row>
    <row r="12" spans="1:13" ht="60">
      <c r="A12" s="149"/>
      <c r="B12" s="29" t="s">
        <v>7</v>
      </c>
      <c r="C12" s="33" t="s">
        <v>6</v>
      </c>
      <c r="D12" s="29" t="s">
        <v>10</v>
      </c>
      <c r="E12" s="29" t="s">
        <v>7</v>
      </c>
      <c r="F12" s="33" t="s">
        <v>6</v>
      </c>
      <c r="G12" s="29" t="s">
        <v>10</v>
      </c>
      <c r="H12" s="29" t="s">
        <v>7</v>
      </c>
      <c r="I12" s="33" t="s">
        <v>6</v>
      </c>
      <c r="J12" s="29" t="s">
        <v>10</v>
      </c>
      <c r="K12" s="29" t="s">
        <v>7</v>
      </c>
      <c r="L12" s="33" t="s">
        <v>6</v>
      </c>
      <c r="M12" s="29" t="s">
        <v>10</v>
      </c>
    </row>
    <row r="13" spans="1:13">
      <c r="A13" s="29">
        <v>1</v>
      </c>
      <c r="B13" s="27">
        <v>2</v>
      </c>
      <c r="C13" s="29">
        <v>3</v>
      </c>
      <c r="D13" s="27">
        <v>4</v>
      </c>
      <c r="E13" s="29">
        <v>5</v>
      </c>
      <c r="F13" s="27">
        <v>6</v>
      </c>
      <c r="G13" s="29">
        <v>7</v>
      </c>
      <c r="H13" s="27">
        <v>8</v>
      </c>
      <c r="I13" s="29">
        <v>9</v>
      </c>
      <c r="J13" s="27">
        <v>10</v>
      </c>
      <c r="K13" s="29">
        <v>11</v>
      </c>
      <c r="L13" s="27">
        <v>12</v>
      </c>
      <c r="M13" s="29">
        <v>13</v>
      </c>
    </row>
    <row r="14" spans="1:13">
      <c r="A14" s="29">
        <v>0</v>
      </c>
      <c r="B14" s="106">
        <v>83388</v>
      </c>
      <c r="C14" s="28"/>
      <c r="D14" s="29"/>
      <c r="E14" s="9"/>
      <c r="F14" s="9"/>
      <c r="G14" s="9"/>
      <c r="H14" s="9"/>
      <c r="I14" s="9"/>
      <c r="J14" s="9"/>
      <c r="K14" s="9"/>
      <c r="L14" s="9"/>
      <c r="M14" s="9"/>
    </row>
    <row r="15" spans="1:13">
      <c r="A15" s="27">
        <v>1</v>
      </c>
      <c r="B15" s="28"/>
      <c r="C15" s="28"/>
      <c r="D15" s="109">
        <v>0</v>
      </c>
      <c r="E15" s="9"/>
      <c r="F15" s="9"/>
      <c r="G15" s="9"/>
      <c r="H15" s="9"/>
      <c r="I15" s="9"/>
      <c r="J15" s="109">
        <v>0</v>
      </c>
      <c r="K15" s="9"/>
      <c r="L15" s="9"/>
      <c r="M15" s="9"/>
    </row>
    <row r="16" spans="1:13">
      <c r="A16" s="29">
        <v>2</v>
      </c>
      <c r="B16" s="28"/>
      <c r="C16" s="28"/>
      <c r="D16" s="109">
        <v>0</v>
      </c>
      <c r="E16" s="9"/>
      <c r="F16" s="9"/>
      <c r="G16" s="9"/>
      <c r="H16" s="9"/>
      <c r="I16" s="9"/>
      <c r="J16" s="109">
        <v>0</v>
      </c>
      <c r="K16" s="9"/>
      <c r="L16" s="9"/>
      <c r="M16" s="9"/>
    </row>
    <row r="17" spans="1:13">
      <c r="A17" s="27">
        <v>3</v>
      </c>
      <c r="B17" s="28"/>
      <c r="C17" s="28"/>
      <c r="D17" s="109">
        <v>0</v>
      </c>
      <c r="E17" s="9"/>
      <c r="F17" s="9"/>
      <c r="G17" s="9"/>
      <c r="H17" s="9"/>
      <c r="I17" s="99"/>
      <c r="J17" s="109">
        <v>0</v>
      </c>
      <c r="K17" s="9"/>
      <c r="L17" s="9"/>
      <c r="M17" s="9"/>
    </row>
    <row r="18" spans="1:13">
      <c r="A18" s="29">
        <v>4</v>
      </c>
      <c r="B18" s="28"/>
      <c r="C18" s="28"/>
      <c r="D18" s="109">
        <v>0</v>
      </c>
      <c r="E18" s="9"/>
      <c r="F18" s="9"/>
      <c r="G18" s="9"/>
      <c r="H18" s="9"/>
      <c r="I18" s="9"/>
      <c r="J18" s="109">
        <v>0</v>
      </c>
      <c r="K18" s="9"/>
      <c r="L18" s="9"/>
      <c r="M18" s="9"/>
    </row>
    <row r="19" spans="1:13">
      <c r="A19" s="27">
        <v>5</v>
      </c>
      <c r="B19" s="28"/>
      <c r="C19" s="28"/>
      <c r="D19" s="109">
        <v>0</v>
      </c>
      <c r="E19" s="9"/>
      <c r="F19" s="9"/>
      <c r="G19" s="9"/>
      <c r="H19" s="9"/>
      <c r="I19" s="9"/>
      <c r="J19" s="109">
        <v>0</v>
      </c>
      <c r="K19" s="9"/>
      <c r="L19" s="9"/>
      <c r="M19" s="9"/>
    </row>
    <row r="20" spans="1:13">
      <c r="A20" s="29">
        <v>6</v>
      </c>
      <c r="B20" s="28"/>
      <c r="C20" s="28"/>
      <c r="D20" s="109">
        <v>0</v>
      </c>
      <c r="E20" s="9"/>
      <c r="F20" s="9"/>
      <c r="G20" s="9"/>
      <c r="H20" s="9"/>
      <c r="I20" s="9"/>
      <c r="J20" s="109">
        <v>0</v>
      </c>
      <c r="K20" s="9"/>
      <c r="L20" s="9"/>
      <c r="M20" s="9"/>
    </row>
    <row r="21" spans="1:13">
      <c r="A21" s="27">
        <v>7</v>
      </c>
      <c r="B21" s="28"/>
      <c r="C21" s="28"/>
      <c r="D21" s="109">
        <v>0</v>
      </c>
      <c r="E21" s="9"/>
      <c r="F21" s="9"/>
      <c r="G21" s="9"/>
      <c r="H21" s="9"/>
      <c r="I21" s="9"/>
      <c r="J21" s="109">
        <v>0</v>
      </c>
      <c r="K21" s="9"/>
      <c r="L21" s="9"/>
      <c r="M21" s="9"/>
    </row>
    <row r="22" spans="1:13">
      <c r="A22" s="29">
        <v>8</v>
      </c>
      <c r="B22" s="28"/>
      <c r="C22" s="28"/>
      <c r="D22" s="109">
        <v>0</v>
      </c>
      <c r="E22" s="9"/>
      <c r="F22" s="9"/>
      <c r="G22" s="9"/>
      <c r="H22" s="9"/>
      <c r="I22" s="9"/>
      <c r="J22" s="109">
        <v>0</v>
      </c>
      <c r="K22" s="9"/>
      <c r="L22" s="9"/>
      <c r="M22" s="9"/>
    </row>
    <row r="23" spans="1:13">
      <c r="A23" s="27">
        <v>9</v>
      </c>
      <c r="B23" s="28"/>
      <c r="C23" s="28"/>
      <c r="D23" s="109">
        <v>0</v>
      </c>
      <c r="E23" s="9"/>
      <c r="F23" s="9"/>
      <c r="G23" s="9"/>
      <c r="H23" s="9"/>
      <c r="I23" s="9"/>
      <c r="J23" s="109">
        <v>0</v>
      </c>
      <c r="K23" s="9"/>
      <c r="L23" s="9"/>
      <c r="M23" s="9"/>
    </row>
    <row r="24" spans="1:13">
      <c r="A24" s="29">
        <v>10</v>
      </c>
      <c r="B24" s="28"/>
      <c r="C24" s="28"/>
      <c r="D24" s="109">
        <v>0.17100000000000001</v>
      </c>
      <c r="E24" s="9"/>
      <c r="F24" s="9"/>
      <c r="G24" s="9"/>
      <c r="H24" s="9"/>
      <c r="I24" s="9"/>
      <c r="J24" s="109">
        <v>0</v>
      </c>
      <c r="K24" s="9"/>
      <c r="L24" s="9"/>
      <c r="M24" s="9"/>
    </row>
    <row r="25" spans="1:13">
      <c r="A25" s="27">
        <v>11</v>
      </c>
      <c r="B25" s="28"/>
      <c r="C25" s="28"/>
      <c r="D25" s="109">
        <v>0.216</v>
      </c>
      <c r="E25" s="9"/>
      <c r="F25" s="9"/>
      <c r="G25" s="9"/>
      <c r="H25" s="9"/>
      <c r="I25" s="9"/>
      <c r="J25" s="109">
        <v>0</v>
      </c>
      <c r="K25" s="9"/>
      <c r="L25" s="9"/>
      <c r="M25" s="9"/>
    </row>
    <row r="26" spans="1:13">
      <c r="A26" s="29">
        <v>12</v>
      </c>
      <c r="B26" s="28"/>
      <c r="C26" s="28"/>
      <c r="D26" s="109">
        <v>0.217</v>
      </c>
      <c r="E26" s="9"/>
      <c r="F26" s="9"/>
      <c r="G26" s="9"/>
      <c r="H26" s="9"/>
      <c r="I26" s="9"/>
      <c r="J26" s="109">
        <v>0</v>
      </c>
      <c r="K26" s="9"/>
      <c r="L26" s="9"/>
      <c r="M26" s="9"/>
    </row>
    <row r="27" spans="1:13">
      <c r="A27" s="27">
        <v>13</v>
      </c>
      <c r="B27" s="28"/>
      <c r="C27" s="28"/>
      <c r="D27" s="109">
        <v>0.218</v>
      </c>
      <c r="E27" s="9"/>
      <c r="F27" s="9"/>
      <c r="G27" s="9"/>
      <c r="H27" s="9"/>
      <c r="I27" s="9"/>
      <c r="J27" s="109">
        <v>0</v>
      </c>
      <c r="K27" s="9"/>
      <c r="L27" s="9"/>
      <c r="M27" s="9"/>
    </row>
    <row r="28" spans="1:13">
      <c r="A28" s="29">
        <v>14</v>
      </c>
      <c r="B28" s="28"/>
      <c r="C28" s="98"/>
      <c r="D28" s="109">
        <v>0.217</v>
      </c>
      <c r="E28" s="9"/>
      <c r="F28" s="9"/>
      <c r="G28" s="9"/>
      <c r="H28" s="9"/>
      <c r="I28" s="9"/>
      <c r="J28" s="109">
        <v>0</v>
      </c>
      <c r="K28" s="9"/>
      <c r="L28" s="9"/>
      <c r="M28" s="9"/>
    </row>
    <row r="29" spans="1:13">
      <c r="A29" s="27">
        <v>15</v>
      </c>
      <c r="B29" s="28"/>
      <c r="C29" s="28"/>
      <c r="D29" s="109">
        <v>0.218</v>
      </c>
      <c r="E29" s="9"/>
      <c r="F29" s="9"/>
      <c r="G29" s="9"/>
      <c r="H29" s="9"/>
      <c r="I29" s="9"/>
      <c r="J29" s="109">
        <v>0</v>
      </c>
      <c r="K29" s="9"/>
      <c r="L29" s="9"/>
      <c r="M29" s="9"/>
    </row>
    <row r="30" spans="1:13">
      <c r="A30" s="29">
        <v>16</v>
      </c>
      <c r="B30" s="28"/>
      <c r="C30" s="28"/>
      <c r="D30" s="109">
        <v>0.20599999999999999</v>
      </c>
      <c r="E30" s="9"/>
      <c r="F30" s="9"/>
      <c r="G30" s="9"/>
      <c r="H30" s="9"/>
      <c r="I30" s="9"/>
      <c r="J30" s="109">
        <v>0</v>
      </c>
      <c r="K30" s="9"/>
      <c r="L30" s="9"/>
      <c r="M30" s="9"/>
    </row>
    <row r="31" spans="1:13">
      <c r="A31" s="27">
        <v>17</v>
      </c>
      <c r="B31" s="28"/>
      <c r="C31" s="28"/>
      <c r="D31" s="109">
        <v>3.4000000000000002E-2</v>
      </c>
      <c r="E31" s="9"/>
      <c r="F31" s="9"/>
      <c r="G31" s="9"/>
      <c r="H31" s="9"/>
      <c r="I31" s="9"/>
      <c r="J31" s="109">
        <v>0</v>
      </c>
      <c r="K31" s="9"/>
      <c r="L31" s="9"/>
      <c r="M31" s="9"/>
    </row>
    <row r="32" spans="1:13">
      <c r="A32" s="29">
        <v>18</v>
      </c>
      <c r="B32" s="28"/>
      <c r="C32" s="28"/>
      <c r="D32" s="109">
        <v>2.1999999999999999E-2</v>
      </c>
      <c r="E32" s="9"/>
      <c r="F32" s="9"/>
      <c r="G32" s="9"/>
      <c r="H32" s="9"/>
      <c r="I32" s="9"/>
      <c r="J32" s="109">
        <v>0</v>
      </c>
      <c r="K32" s="9"/>
      <c r="L32" s="9"/>
      <c r="M32" s="9"/>
    </row>
    <row r="33" spans="1:13">
      <c r="A33" s="27">
        <v>19</v>
      </c>
      <c r="B33" s="28"/>
      <c r="C33" s="28"/>
      <c r="D33" s="109">
        <v>8.9999999999999993E-3</v>
      </c>
      <c r="E33" s="9"/>
      <c r="F33" s="9"/>
      <c r="G33" s="9"/>
      <c r="H33" s="9"/>
      <c r="I33" s="9"/>
      <c r="J33" s="109">
        <v>0</v>
      </c>
      <c r="K33" s="9"/>
      <c r="L33" s="9"/>
      <c r="M33" s="9"/>
    </row>
    <row r="34" spans="1:13">
      <c r="A34" s="29">
        <v>20</v>
      </c>
      <c r="B34" s="28"/>
      <c r="C34" s="28"/>
      <c r="D34" s="109">
        <v>0.01</v>
      </c>
      <c r="E34" s="9"/>
      <c r="F34" s="9"/>
      <c r="G34" s="9"/>
      <c r="H34" s="9"/>
      <c r="I34" s="9"/>
      <c r="J34" s="109">
        <v>0</v>
      </c>
      <c r="K34" s="9"/>
      <c r="L34" s="9"/>
      <c r="M34" s="9"/>
    </row>
    <row r="35" spans="1:13">
      <c r="A35" s="27">
        <v>21</v>
      </c>
      <c r="B35" s="28"/>
      <c r="C35" s="28"/>
      <c r="D35" s="109">
        <v>8.9999999999999993E-3</v>
      </c>
      <c r="E35" s="9"/>
      <c r="F35" s="9"/>
      <c r="G35" s="9"/>
      <c r="H35" s="9"/>
      <c r="I35" s="9"/>
      <c r="J35" s="109">
        <v>0</v>
      </c>
      <c r="K35" s="9"/>
      <c r="L35" s="9"/>
      <c r="M35" s="9"/>
    </row>
    <row r="36" spans="1:13">
      <c r="A36" s="29">
        <v>22</v>
      </c>
      <c r="B36" s="28"/>
      <c r="C36" s="28"/>
      <c r="D36" s="109">
        <v>8.0000000000000002E-3</v>
      </c>
      <c r="E36" s="9"/>
      <c r="F36" s="9"/>
      <c r="G36" s="9"/>
      <c r="H36" s="9"/>
      <c r="I36" s="9"/>
      <c r="J36" s="109">
        <v>0</v>
      </c>
      <c r="K36" s="9"/>
      <c r="L36" s="9"/>
      <c r="M36" s="9"/>
    </row>
    <row r="37" spans="1:13">
      <c r="A37" s="27">
        <v>23</v>
      </c>
      <c r="B37" s="28"/>
      <c r="C37" s="28"/>
      <c r="D37" s="109">
        <v>7.0000000000000001E-3</v>
      </c>
      <c r="E37" s="9"/>
      <c r="F37" s="9"/>
      <c r="G37" s="9"/>
      <c r="H37" s="9"/>
      <c r="I37" s="9"/>
      <c r="J37" s="109">
        <v>0</v>
      </c>
      <c r="K37" s="9"/>
      <c r="L37" s="9"/>
      <c r="M37" s="9"/>
    </row>
    <row r="38" spans="1:13" ht="15.75" thickBot="1">
      <c r="A38" s="29">
        <v>24</v>
      </c>
      <c r="B38" s="28">
        <v>83389</v>
      </c>
      <c r="C38" s="28"/>
      <c r="D38" s="109">
        <v>6.0000000000000001E-3</v>
      </c>
      <c r="E38" s="9"/>
      <c r="F38" s="9"/>
      <c r="G38" s="9"/>
      <c r="H38" s="9"/>
      <c r="I38" s="9"/>
      <c r="J38" s="109">
        <v>0</v>
      </c>
      <c r="K38" s="9"/>
      <c r="L38" s="9"/>
      <c r="M38" s="9"/>
    </row>
    <row r="39" spans="1:13" ht="15.75" thickBot="1">
      <c r="A39" s="30" t="s">
        <v>9</v>
      </c>
      <c r="B39" s="31"/>
      <c r="C39" s="31"/>
      <c r="D39" s="107">
        <f>SUM(D15:D38)</f>
        <v>1.5679999999999996</v>
      </c>
      <c r="E39" s="34"/>
      <c r="F39" s="9"/>
      <c r="G39" s="9"/>
      <c r="H39" s="9"/>
      <c r="I39" s="9"/>
      <c r="J39" s="109">
        <v>0</v>
      </c>
      <c r="K39" s="109">
        <v>0</v>
      </c>
      <c r="L39" s="109">
        <v>0</v>
      </c>
      <c r="M39" s="109">
        <v>0</v>
      </c>
    </row>
    <row r="40" spans="1:1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5.75">
      <c r="A41" s="22"/>
      <c r="B41" s="5" t="s">
        <v>38</v>
      </c>
      <c r="C41" s="22"/>
      <c r="D41" s="22"/>
      <c r="E41" s="22"/>
      <c r="F41" s="22"/>
      <c r="G41" s="22"/>
      <c r="H41" s="22"/>
      <c r="I41" s="22" t="s">
        <v>91</v>
      </c>
      <c r="J41" s="22"/>
      <c r="K41" s="22"/>
      <c r="L41" s="22"/>
      <c r="M41" s="22"/>
    </row>
    <row r="42" spans="1:1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</sheetData>
  <mergeCells count="11"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opLeftCell="A7" zoomScale="90" zoomScaleNormal="90" workbookViewId="0">
      <selection activeCell="J14" sqref="J14:J39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140625" customWidth="1"/>
    <col min="9" max="9" width="8.85546875" customWidth="1"/>
    <col min="10" max="10" width="14.5703125" customWidth="1"/>
    <col min="11" max="11" width="11" customWidth="1"/>
    <col min="13" max="13" width="16.140625" customWidth="1"/>
  </cols>
  <sheetData>
    <row r="1" spans="1:14" ht="15.75">
      <c r="A1" s="1" t="s">
        <v>35</v>
      </c>
      <c r="H1" s="13" t="s">
        <v>23</v>
      </c>
    </row>
    <row r="2" spans="1:14" ht="11.25" customHeight="1">
      <c r="A2" s="2" t="s">
        <v>0</v>
      </c>
      <c r="J2" s="2" t="s">
        <v>12</v>
      </c>
    </row>
    <row r="3" spans="1:14" ht="15.75">
      <c r="A3" s="1" t="s">
        <v>39</v>
      </c>
    </row>
    <row r="4" spans="1:14" ht="15.75">
      <c r="G4" s="3" t="s">
        <v>24</v>
      </c>
    </row>
    <row r="5" spans="1:14" ht="7.5" customHeight="1"/>
    <row r="6" spans="1:14" ht="15.75">
      <c r="G6" s="4" t="s">
        <v>2</v>
      </c>
    </row>
    <row r="7" spans="1:14" ht="15.75">
      <c r="G7" s="4" t="s">
        <v>87</v>
      </c>
    </row>
    <row r="8" spans="1:14" ht="10.5" customHeight="1">
      <c r="I8" s="4"/>
    </row>
    <row r="9" spans="1:14" ht="15.75" customHeight="1">
      <c r="A9" s="147" t="s">
        <v>5</v>
      </c>
      <c r="B9" s="150" t="s">
        <v>3</v>
      </c>
      <c r="C9" s="151"/>
      <c r="D9" s="151"/>
      <c r="E9" s="151"/>
      <c r="F9" s="151"/>
      <c r="G9" s="152"/>
      <c r="H9" s="150" t="s">
        <v>8</v>
      </c>
      <c r="I9" s="151"/>
      <c r="J9" s="151"/>
      <c r="K9" s="151"/>
      <c r="L9" s="151"/>
      <c r="M9" s="152"/>
      <c r="N9" s="35"/>
    </row>
    <row r="10" spans="1:14" ht="31.5" customHeight="1">
      <c r="A10" s="148"/>
      <c r="B10" s="153" t="s">
        <v>22</v>
      </c>
      <c r="C10" s="154"/>
      <c r="D10" s="155"/>
      <c r="E10" s="153"/>
      <c r="F10" s="154"/>
      <c r="G10" s="155"/>
      <c r="H10" s="153" t="s">
        <v>22</v>
      </c>
      <c r="I10" s="154"/>
      <c r="J10" s="155"/>
      <c r="K10" s="144"/>
      <c r="L10" s="145"/>
      <c r="M10" s="146"/>
      <c r="N10" s="35"/>
    </row>
    <row r="11" spans="1:14" ht="15.75" customHeight="1">
      <c r="A11" s="148"/>
      <c r="B11" s="144" t="s">
        <v>83</v>
      </c>
      <c r="C11" s="145"/>
      <c r="D11" s="146"/>
      <c r="E11" s="144"/>
      <c r="F11" s="145"/>
      <c r="G11" s="146"/>
      <c r="H11" s="144" t="s">
        <v>83</v>
      </c>
      <c r="I11" s="145"/>
      <c r="J11" s="146"/>
      <c r="K11" s="144"/>
      <c r="L11" s="145"/>
      <c r="M11" s="146"/>
      <c r="N11" s="35"/>
    </row>
    <row r="12" spans="1:14" ht="45">
      <c r="A12" s="149"/>
      <c r="B12" s="29" t="s">
        <v>7</v>
      </c>
      <c r="C12" s="33" t="s">
        <v>6</v>
      </c>
      <c r="D12" s="29" t="s">
        <v>10</v>
      </c>
      <c r="E12" s="29" t="s">
        <v>7</v>
      </c>
      <c r="F12" s="33" t="s">
        <v>6</v>
      </c>
      <c r="G12" s="29" t="s">
        <v>10</v>
      </c>
      <c r="H12" s="29" t="s">
        <v>7</v>
      </c>
      <c r="I12" s="33" t="s">
        <v>6</v>
      </c>
      <c r="J12" s="29" t="s">
        <v>10</v>
      </c>
      <c r="K12" s="29" t="s">
        <v>7</v>
      </c>
      <c r="L12" s="33" t="s">
        <v>6</v>
      </c>
      <c r="M12" s="29" t="s">
        <v>10</v>
      </c>
      <c r="N12" s="35"/>
    </row>
    <row r="13" spans="1:14">
      <c r="A13" s="29">
        <v>1</v>
      </c>
      <c r="B13" s="27">
        <v>2</v>
      </c>
      <c r="C13" s="29">
        <v>3</v>
      </c>
      <c r="D13" s="27">
        <v>4</v>
      </c>
      <c r="E13" s="29">
        <v>5</v>
      </c>
      <c r="F13" s="27">
        <v>6</v>
      </c>
      <c r="G13" s="29">
        <v>7</v>
      </c>
      <c r="H13" s="27">
        <v>8</v>
      </c>
      <c r="I13" s="29">
        <v>9</v>
      </c>
      <c r="J13" s="27">
        <v>10</v>
      </c>
      <c r="K13" s="29">
        <v>11</v>
      </c>
      <c r="L13" s="27">
        <v>12</v>
      </c>
      <c r="M13" s="29">
        <v>13</v>
      </c>
      <c r="N13" s="35"/>
    </row>
    <row r="14" spans="1:14">
      <c r="A14" s="29">
        <v>0</v>
      </c>
      <c r="B14" s="22">
        <v>19381</v>
      </c>
      <c r="C14" s="28"/>
      <c r="D14" s="108"/>
      <c r="E14" s="9"/>
      <c r="F14" s="9"/>
      <c r="G14" s="9"/>
      <c r="H14" s="9"/>
      <c r="I14" s="9"/>
      <c r="J14" s="116"/>
      <c r="K14" s="9"/>
      <c r="L14" s="9"/>
      <c r="M14" s="9"/>
      <c r="N14" s="35"/>
    </row>
    <row r="15" spans="1:14">
      <c r="A15" s="27">
        <v>1</v>
      </c>
      <c r="B15" s="28"/>
      <c r="C15" s="28"/>
      <c r="D15" s="108">
        <v>0.95299999999999996</v>
      </c>
      <c r="E15" s="9"/>
      <c r="F15" s="9"/>
      <c r="G15" s="27"/>
      <c r="H15" s="9"/>
      <c r="I15" s="9"/>
      <c r="J15" s="117">
        <v>0</v>
      </c>
      <c r="K15" s="9"/>
      <c r="L15" s="9"/>
      <c r="M15" s="9"/>
      <c r="N15" s="35"/>
    </row>
    <row r="16" spans="1:14">
      <c r="A16" s="29">
        <v>2</v>
      </c>
      <c r="B16" s="28"/>
      <c r="C16" s="28"/>
      <c r="D16" s="108">
        <v>1.208</v>
      </c>
      <c r="E16" s="9"/>
      <c r="F16" s="9"/>
      <c r="G16" s="27"/>
      <c r="H16" s="9"/>
      <c r="I16" s="9"/>
      <c r="J16" s="117">
        <v>0</v>
      </c>
      <c r="K16" s="9"/>
      <c r="L16" s="9"/>
      <c r="M16" s="9"/>
      <c r="N16" s="35"/>
    </row>
    <row r="17" spans="1:14">
      <c r="A17" s="27">
        <v>3</v>
      </c>
      <c r="B17" s="28"/>
      <c r="C17" s="28"/>
      <c r="D17" s="108">
        <v>0.434</v>
      </c>
      <c r="E17" s="9"/>
      <c r="F17" s="9"/>
      <c r="G17" s="27"/>
      <c r="H17" s="9"/>
      <c r="I17" s="99"/>
      <c r="J17" s="117">
        <v>0</v>
      </c>
      <c r="K17" s="9"/>
      <c r="L17" s="9"/>
      <c r="M17" s="9"/>
      <c r="N17" s="35"/>
    </row>
    <row r="18" spans="1:14">
      <c r="A18" s="29">
        <v>4</v>
      </c>
      <c r="B18" s="28"/>
      <c r="C18" s="28"/>
      <c r="D18" s="108">
        <v>0.371</v>
      </c>
      <c r="E18" s="9"/>
      <c r="F18" s="9"/>
      <c r="G18" s="27"/>
      <c r="H18" s="9"/>
      <c r="I18" s="9"/>
      <c r="J18" s="117">
        <v>0</v>
      </c>
      <c r="K18" s="9"/>
      <c r="L18" s="9"/>
      <c r="M18" s="9"/>
      <c r="N18" s="35"/>
    </row>
    <row r="19" spans="1:14">
      <c r="A19" s="27">
        <v>5</v>
      </c>
      <c r="B19" s="28"/>
      <c r="C19" s="28"/>
      <c r="D19" s="108">
        <v>0.251</v>
      </c>
      <c r="E19" s="9"/>
      <c r="F19" s="9"/>
      <c r="G19" s="27"/>
      <c r="H19" s="9"/>
      <c r="I19" s="9"/>
      <c r="J19" s="117">
        <v>0</v>
      </c>
      <c r="K19" s="9"/>
      <c r="L19" s="9"/>
      <c r="M19" s="9"/>
      <c r="N19" s="35"/>
    </row>
    <row r="20" spans="1:14" ht="15.75" customHeight="1">
      <c r="A20" s="29">
        <v>6</v>
      </c>
      <c r="B20" s="28"/>
      <c r="C20" s="28"/>
      <c r="D20" s="108">
        <v>0.248</v>
      </c>
      <c r="E20" s="9"/>
      <c r="F20" s="9"/>
      <c r="G20" s="27"/>
      <c r="H20" s="9"/>
      <c r="I20" s="9"/>
      <c r="J20" s="117">
        <v>0</v>
      </c>
      <c r="K20" s="9"/>
      <c r="L20" s="9"/>
      <c r="M20" s="9"/>
      <c r="N20" s="35"/>
    </row>
    <row r="21" spans="1:14">
      <c r="A21" s="27">
        <v>7</v>
      </c>
      <c r="B21" s="28"/>
      <c r="C21" s="28"/>
      <c r="D21" s="108">
        <v>0.38900000000000001</v>
      </c>
      <c r="E21" s="9"/>
      <c r="F21" s="9"/>
      <c r="G21" s="27"/>
      <c r="H21" s="9"/>
      <c r="I21" s="9"/>
      <c r="J21" s="117">
        <v>0</v>
      </c>
      <c r="K21" s="9"/>
      <c r="L21" s="9"/>
      <c r="M21" s="9"/>
      <c r="N21" s="35"/>
    </row>
    <row r="22" spans="1:14">
      <c r="A22" s="29">
        <v>8</v>
      </c>
      <c r="B22" s="28"/>
      <c r="C22" s="28"/>
      <c r="D22" s="108">
        <v>0.26</v>
      </c>
      <c r="E22" s="9"/>
      <c r="F22" s="9"/>
      <c r="G22" s="27"/>
      <c r="H22" s="9"/>
      <c r="I22" s="9"/>
      <c r="J22" s="117">
        <v>0</v>
      </c>
      <c r="K22" s="9"/>
      <c r="L22" s="9"/>
      <c r="M22" s="9"/>
      <c r="N22" s="35"/>
    </row>
    <row r="23" spans="1:14">
      <c r="A23" s="27">
        <v>9</v>
      </c>
      <c r="B23" s="28"/>
      <c r="C23" s="28"/>
      <c r="D23" s="108">
        <v>1.8919999999999999</v>
      </c>
      <c r="E23" s="9"/>
      <c r="F23" s="9"/>
      <c r="G23" s="27"/>
      <c r="H23" s="9"/>
      <c r="I23" s="9"/>
      <c r="J23" s="117">
        <v>0</v>
      </c>
      <c r="K23" s="9"/>
      <c r="L23" s="9"/>
      <c r="M23" s="9"/>
      <c r="N23" s="35"/>
    </row>
    <row r="24" spans="1:14">
      <c r="A24" s="29">
        <v>10</v>
      </c>
      <c r="B24" s="28"/>
      <c r="C24" s="28"/>
      <c r="D24" s="108">
        <v>2.3919999999999999</v>
      </c>
      <c r="E24" s="9"/>
      <c r="F24" s="9"/>
      <c r="G24" s="27"/>
      <c r="H24" s="9"/>
      <c r="I24" s="9"/>
      <c r="J24" s="117">
        <v>0</v>
      </c>
      <c r="K24" s="9"/>
      <c r="L24" s="9"/>
      <c r="M24" s="9"/>
      <c r="N24" s="35"/>
    </row>
    <row r="25" spans="1:14">
      <c r="A25" s="27">
        <v>11</v>
      </c>
      <c r="B25" s="28"/>
      <c r="C25" s="28"/>
      <c r="D25" s="108">
        <v>1.0089999999999999</v>
      </c>
      <c r="E25" s="9"/>
      <c r="F25" s="9"/>
      <c r="G25" s="27"/>
      <c r="H25" s="9"/>
      <c r="I25" s="9"/>
      <c r="J25" s="117">
        <v>0</v>
      </c>
      <c r="K25" s="9"/>
      <c r="L25" s="9"/>
      <c r="M25" s="9"/>
      <c r="N25" s="35"/>
    </row>
    <row r="26" spans="1:14">
      <c r="A26" s="29">
        <v>12</v>
      </c>
      <c r="B26" s="28"/>
      <c r="C26" s="28"/>
      <c r="D26" s="108">
        <v>0.83199999999999996</v>
      </c>
      <c r="E26" s="9"/>
      <c r="F26" s="9"/>
      <c r="G26" s="27"/>
      <c r="H26" s="9"/>
      <c r="I26" s="9"/>
      <c r="J26" s="117">
        <v>0</v>
      </c>
      <c r="K26" s="9"/>
      <c r="L26" s="9"/>
      <c r="M26" s="9"/>
      <c r="N26" s="35"/>
    </row>
    <row r="27" spans="1:14">
      <c r="A27" s="27">
        <v>13</v>
      </c>
      <c r="B27" s="28"/>
      <c r="C27" s="28"/>
      <c r="D27" s="108">
        <v>1.6890000000000001</v>
      </c>
      <c r="E27" s="9"/>
      <c r="F27" s="9"/>
      <c r="G27" s="27"/>
      <c r="H27" s="9"/>
      <c r="I27" s="9"/>
      <c r="J27" s="117">
        <v>0</v>
      </c>
      <c r="K27" s="9"/>
      <c r="L27" s="9"/>
      <c r="M27" s="9"/>
      <c r="N27" s="35"/>
    </row>
    <row r="28" spans="1:14">
      <c r="A28" s="29">
        <v>14</v>
      </c>
      <c r="B28" s="28"/>
      <c r="C28" s="98"/>
      <c r="D28" s="108">
        <v>2.2919999999999998</v>
      </c>
      <c r="E28" s="9"/>
      <c r="F28" s="9"/>
      <c r="G28" s="27"/>
      <c r="H28" s="9"/>
      <c r="I28" s="9"/>
      <c r="J28" s="117">
        <v>0</v>
      </c>
      <c r="K28" s="9"/>
      <c r="L28" s="9"/>
      <c r="M28" s="9"/>
      <c r="N28" s="35"/>
    </row>
    <row r="29" spans="1:14">
      <c r="A29" s="27">
        <v>15</v>
      </c>
      <c r="B29" s="28"/>
      <c r="C29" s="28"/>
      <c r="D29" s="108">
        <v>2.359</v>
      </c>
      <c r="E29" s="9"/>
      <c r="F29" s="9"/>
      <c r="G29" s="27"/>
      <c r="H29" s="9"/>
      <c r="I29" s="9"/>
      <c r="J29" s="117">
        <v>0</v>
      </c>
      <c r="K29" s="9"/>
      <c r="L29" s="9"/>
      <c r="M29" s="9"/>
      <c r="N29" s="35"/>
    </row>
    <row r="30" spans="1:14">
      <c r="A30" s="29">
        <v>16</v>
      </c>
      <c r="B30" s="28"/>
      <c r="C30" s="28"/>
      <c r="D30" s="108">
        <v>2.383</v>
      </c>
      <c r="E30" s="9"/>
      <c r="F30" s="9"/>
      <c r="G30" s="27"/>
      <c r="H30" s="9"/>
      <c r="I30" s="9"/>
      <c r="J30" s="117">
        <v>0</v>
      </c>
      <c r="K30" s="9"/>
      <c r="L30" s="9"/>
      <c r="M30" s="9"/>
      <c r="N30" s="35"/>
    </row>
    <row r="31" spans="1:14">
      <c r="A31" s="27">
        <v>17</v>
      </c>
      <c r="B31" s="28"/>
      <c r="C31" s="28"/>
      <c r="D31" s="108">
        <v>2.456</v>
      </c>
      <c r="E31" s="9"/>
      <c r="F31" s="9"/>
      <c r="G31" s="27"/>
      <c r="H31" s="9"/>
      <c r="I31" s="9"/>
      <c r="J31" s="117">
        <v>0</v>
      </c>
      <c r="K31" s="9"/>
      <c r="L31" s="9"/>
      <c r="M31" s="9"/>
      <c r="N31" s="35"/>
    </row>
    <row r="32" spans="1:14">
      <c r="A32" s="29">
        <v>18</v>
      </c>
      <c r="B32" s="28"/>
      <c r="C32" s="28"/>
      <c r="D32" s="108">
        <v>2.948</v>
      </c>
      <c r="E32" s="9"/>
      <c r="F32" s="9"/>
      <c r="G32" s="27"/>
      <c r="H32" s="9"/>
      <c r="I32" s="9"/>
      <c r="J32" s="117">
        <v>0</v>
      </c>
      <c r="K32" s="9"/>
      <c r="L32" s="9"/>
      <c r="M32" s="9"/>
      <c r="N32" s="35"/>
    </row>
    <row r="33" spans="1:14">
      <c r="A33" s="27">
        <v>19</v>
      </c>
      <c r="B33" s="28"/>
      <c r="C33" s="28"/>
      <c r="D33" s="108">
        <v>3.3740000000000001</v>
      </c>
      <c r="E33" s="9"/>
      <c r="F33" s="9"/>
      <c r="G33" s="27"/>
      <c r="H33" s="9"/>
      <c r="I33" s="9"/>
      <c r="J33" s="117">
        <v>0</v>
      </c>
      <c r="K33" s="9"/>
      <c r="L33" s="9"/>
      <c r="M33" s="9"/>
      <c r="N33" s="35"/>
    </row>
    <row r="34" spans="1:14" ht="15.75" customHeight="1">
      <c r="A34" s="29">
        <v>20</v>
      </c>
      <c r="B34" s="28"/>
      <c r="C34" s="28"/>
      <c r="D34" s="108">
        <v>2.407</v>
      </c>
      <c r="E34" s="9"/>
      <c r="F34" s="9"/>
      <c r="G34" s="27"/>
      <c r="H34" s="9"/>
      <c r="I34" s="9"/>
      <c r="J34" s="117">
        <v>0</v>
      </c>
      <c r="K34" s="9"/>
      <c r="L34" s="9"/>
      <c r="M34" s="9"/>
      <c r="N34" s="35"/>
    </row>
    <row r="35" spans="1:14">
      <c r="A35" s="27">
        <v>21</v>
      </c>
      <c r="B35" s="28"/>
      <c r="C35" s="28"/>
      <c r="D35" s="108">
        <v>3.1469999999999998</v>
      </c>
      <c r="E35" s="9"/>
      <c r="F35" s="9"/>
      <c r="G35" s="27"/>
      <c r="H35" s="9"/>
      <c r="I35" s="9"/>
      <c r="J35" s="117">
        <v>0</v>
      </c>
      <c r="K35" s="9"/>
      <c r="L35" s="9"/>
      <c r="M35" s="9"/>
      <c r="N35" s="35"/>
    </row>
    <row r="36" spans="1:14">
      <c r="A36" s="29">
        <v>22</v>
      </c>
      <c r="B36" s="28"/>
      <c r="C36" s="28"/>
      <c r="D36" s="108">
        <v>3.4350000000000001</v>
      </c>
      <c r="E36" s="9"/>
      <c r="F36" s="9"/>
      <c r="G36" s="27"/>
      <c r="H36" s="9"/>
      <c r="I36" s="9"/>
      <c r="J36" s="117">
        <v>0</v>
      </c>
      <c r="K36" s="9"/>
      <c r="L36" s="9"/>
      <c r="M36" s="9"/>
      <c r="N36" s="35"/>
    </row>
    <row r="37" spans="1:14">
      <c r="A37" s="27">
        <v>23</v>
      </c>
      <c r="B37" s="28"/>
      <c r="C37" s="28"/>
      <c r="D37" s="108">
        <v>3.1520000000000001</v>
      </c>
      <c r="E37" s="9"/>
      <c r="F37" s="9"/>
      <c r="G37" s="27"/>
      <c r="H37" s="9"/>
      <c r="I37" s="9"/>
      <c r="J37" s="117">
        <v>0</v>
      </c>
      <c r="K37" s="9"/>
      <c r="L37" s="9"/>
      <c r="M37" s="9"/>
      <c r="N37" s="35"/>
    </row>
    <row r="38" spans="1:14" ht="15.75" thickBot="1">
      <c r="A38" s="29">
        <v>24</v>
      </c>
      <c r="B38" s="22">
        <v>19423</v>
      </c>
      <c r="C38" s="28"/>
      <c r="D38" s="108">
        <v>1.7609999999999999</v>
      </c>
      <c r="E38" s="9"/>
      <c r="F38" s="9"/>
      <c r="G38" s="27"/>
      <c r="H38" s="9"/>
      <c r="I38" s="9"/>
      <c r="J38" s="117">
        <v>0</v>
      </c>
      <c r="K38" s="9"/>
      <c r="L38" s="9"/>
      <c r="M38" s="9"/>
      <c r="N38" s="35"/>
    </row>
    <row r="39" spans="1:14" ht="15.75" thickBot="1">
      <c r="A39" s="30" t="s">
        <v>9</v>
      </c>
      <c r="B39" s="31"/>
      <c r="C39" s="31"/>
      <c r="D39" s="32">
        <f>SUM(D15:D38)</f>
        <v>41.642000000000003</v>
      </c>
      <c r="E39" s="115"/>
      <c r="F39" s="27"/>
      <c r="G39" s="27"/>
      <c r="H39" s="27"/>
      <c r="I39" s="27"/>
      <c r="J39" s="117">
        <f>SUM(J15:J38)</f>
        <v>0</v>
      </c>
      <c r="K39" s="27">
        <f t="shared" ref="K39:M39" si="0">K38-K21</f>
        <v>0</v>
      </c>
      <c r="L39" s="27">
        <f t="shared" si="0"/>
        <v>0</v>
      </c>
      <c r="M39" s="27">
        <f t="shared" si="0"/>
        <v>0</v>
      </c>
      <c r="N39" s="35"/>
    </row>
    <row r="41" spans="1:14" ht="54.75" customHeight="1">
      <c r="B41" s="5" t="s">
        <v>38</v>
      </c>
      <c r="I41" s="22" t="s">
        <v>71</v>
      </c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19" top="0.39" bottom="0.37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opLeftCell="A22" workbookViewId="0">
      <selection activeCell="E39" sqref="E39"/>
    </sheetView>
  </sheetViews>
  <sheetFormatPr defaultColWidth="13.42578125" defaultRowHeight="15"/>
  <cols>
    <col min="1" max="1" width="7.42578125" style="37" customWidth="1"/>
    <col min="2" max="2" width="14.5703125" style="37" customWidth="1"/>
    <col min="3" max="3" width="14.7109375" style="37" customWidth="1"/>
    <col min="4" max="4" width="14.42578125" style="37" customWidth="1"/>
    <col min="5" max="6" width="14.28515625" style="37" customWidth="1"/>
    <col min="7" max="7" width="18.28515625" style="37" customWidth="1"/>
    <col min="8" max="16384" width="13.42578125" style="37"/>
  </cols>
  <sheetData>
    <row r="1" spans="1:7">
      <c r="E1" s="13" t="s">
        <v>30</v>
      </c>
    </row>
    <row r="2" spans="1:7" ht="13.5" customHeight="1">
      <c r="F2" s="22" t="s">
        <v>31</v>
      </c>
    </row>
    <row r="3" spans="1:7">
      <c r="D3" s="44" t="s">
        <v>25</v>
      </c>
    </row>
    <row r="4" spans="1:7">
      <c r="D4" s="44" t="s">
        <v>89</v>
      </c>
    </row>
    <row r="5" spans="1:7">
      <c r="D5" s="45" t="s">
        <v>26</v>
      </c>
    </row>
    <row r="6" spans="1:7">
      <c r="D6" s="44" t="s">
        <v>32</v>
      </c>
    </row>
    <row r="7" spans="1:7" ht="15.75" customHeight="1">
      <c r="A7" s="156" t="s">
        <v>5</v>
      </c>
      <c r="B7" s="159"/>
      <c r="C7" s="160"/>
      <c r="D7" s="160"/>
      <c r="E7" s="160"/>
      <c r="F7" s="160"/>
      <c r="G7" s="161"/>
    </row>
    <row r="8" spans="1:7" ht="31.5" customHeight="1">
      <c r="A8" s="157"/>
      <c r="B8" s="162" t="s">
        <v>3</v>
      </c>
      <c r="C8" s="163"/>
      <c r="D8" s="164"/>
      <c r="E8" s="162" t="s">
        <v>8</v>
      </c>
      <c r="F8" s="163"/>
      <c r="G8" s="164"/>
    </row>
    <row r="9" spans="1:7" ht="15.75" customHeight="1">
      <c r="A9" s="157"/>
      <c r="B9" s="165"/>
      <c r="C9" s="166"/>
      <c r="D9" s="167"/>
      <c r="E9" s="165"/>
      <c r="F9" s="166"/>
      <c r="G9" s="167"/>
    </row>
    <row r="10" spans="1:7" ht="105">
      <c r="A10" s="158"/>
      <c r="B10" s="43" t="s">
        <v>27</v>
      </c>
      <c r="C10" s="43" t="s">
        <v>28</v>
      </c>
      <c r="D10" s="96" t="s">
        <v>74</v>
      </c>
      <c r="E10" s="43" t="s">
        <v>27</v>
      </c>
      <c r="F10" s="43" t="s">
        <v>28</v>
      </c>
      <c r="G10" s="96" t="s">
        <v>75</v>
      </c>
    </row>
    <row r="11" spans="1:7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</row>
    <row r="12" spans="1:7">
      <c r="A12" s="85">
        <v>1</v>
      </c>
      <c r="B12" s="90">
        <v>130</v>
      </c>
      <c r="C12" s="90">
        <v>16</v>
      </c>
      <c r="D12" s="90">
        <f>B12-C12</f>
        <v>114</v>
      </c>
      <c r="E12" s="90">
        <v>134</v>
      </c>
      <c r="F12" s="90">
        <v>12</v>
      </c>
      <c r="G12" s="90">
        <f>E12-F12</f>
        <v>122</v>
      </c>
    </row>
    <row r="13" spans="1:7">
      <c r="A13" s="85">
        <v>2</v>
      </c>
      <c r="B13" s="90">
        <v>122</v>
      </c>
      <c r="C13" s="90">
        <f>[1]Вологдастрой!D16+'[1]Русская баня'!D16</f>
        <v>31.207999999999998</v>
      </c>
      <c r="D13" s="90">
        <f t="shared" ref="D13:D35" si="0">B13-C13</f>
        <v>90.792000000000002</v>
      </c>
      <c r="E13" s="90">
        <v>140</v>
      </c>
      <c r="F13" s="90">
        <v>12</v>
      </c>
      <c r="G13" s="90">
        <f t="shared" ref="G13:G35" si="1">E13-F13</f>
        <v>128</v>
      </c>
    </row>
    <row r="14" spans="1:7">
      <c r="A14" s="85">
        <v>3</v>
      </c>
      <c r="B14" s="90">
        <v>150</v>
      </c>
      <c r="C14" s="90">
        <f>[1]Вологдастрой!D17+'[1]Русская баня'!D17</f>
        <v>30.034000000000002</v>
      </c>
      <c r="D14" s="90">
        <f t="shared" si="0"/>
        <v>119.96599999999999</v>
      </c>
      <c r="E14" s="90">
        <v>166</v>
      </c>
      <c r="F14" s="90">
        <v>8</v>
      </c>
      <c r="G14" s="90">
        <f t="shared" si="1"/>
        <v>158</v>
      </c>
    </row>
    <row r="15" spans="1:7">
      <c r="A15" s="85">
        <v>4</v>
      </c>
      <c r="B15" s="90">
        <v>176</v>
      </c>
      <c r="C15" s="90">
        <v>20</v>
      </c>
      <c r="D15" s="90">
        <f t="shared" si="0"/>
        <v>156</v>
      </c>
      <c r="E15" s="90">
        <v>200</v>
      </c>
      <c r="F15" s="90">
        <v>14</v>
      </c>
      <c r="G15" s="90">
        <f t="shared" si="1"/>
        <v>186</v>
      </c>
    </row>
    <row r="16" spans="1:7">
      <c r="A16" s="85">
        <v>5</v>
      </c>
      <c r="B16" s="90">
        <v>150</v>
      </c>
      <c r="C16" s="90">
        <v>18</v>
      </c>
      <c r="D16" s="90">
        <f t="shared" si="0"/>
        <v>132</v>
      </c>
      <c r="E16" s="90">
        <v>166</v>
      </c>
      <c r="F16" s="90">
        <v>10</v>
      </c>
      <c r="G16" s="90">
        <f t="shared" si="1"/>
        <v>156</v>
      </c>
    </row>
    <row r="17" spans="1:7">
      <c r="A17" s="85">
        <v>6</v>
      </c>
      <c r="B17" s="90">
        <v>148</v>
      </c>
      <c r="C17" s="90">
        <v>16</v>
      </c>
      <c r="D17" s="90">
        <f t="shared" si="0"/>
        <v>132</v>
      </c>
      <c r="E17" s="90">
        <v>170</v>
      </c>
      <c r="F17" s="90">
        <v>10</v>
      </c>
      <c r="G17" s="90">
        <f t="shared" si="1"/>
        <v>160</v>
      </c>
    </row>
    <row r="18" spans="1:7">
      <c r="A18" s="85">
        <v>7</v>
      </c>
      <c r="B18" s="90">
        <v>166</v>
      </c>
      <c r="C18" s="90">
        <f>[1]Вологдастрой!D21+'[1]Русская баня'!D21</f>
        <v>36.889000000000003</v>
      </c>
      <c r="D18" s="90">
        <f t="shared" si="0"/>
        <v>129.11099999999999</v>
      </c>
      <c r="E18" s="90">
        <v>184</v>
      </c>
      <c r="F18" s="90">
        <v>10</v>
      </c>
      <c r="G18" s="90">
        <f t="shared" si="1"/>
        <v>174</v>
      </c>
    </row>
    <row r="19" spans="1:7">
      <c r="A19" s="85">
        <v>8</v>
      </c>
      <c r="B19" s="90">
        <v>222</v>
      </c>
      <c r="C19" s="90">
        <v>50</v>
      </c>
      <c r="D19" s="90">
        <f t="shared" si="0"/>
        <v>172</v>
      </c>
      <c r="E19" s="90">
        <v>202</v>
      </c>
      <c r="F19" s="90">
        <v>36</v>
      </c>
      <c r="G19" s="90">
        <f t="shared" si="1"/>
        <v>166</v>
      </c>
    </row>
    <row r="20" spans="1:7">
      <c r="A20" s="85">
        <v>9</v>
      </c>
      <c r="B20" s="90">
        <v>304</v>
      </c>
      <c r="C20" s="90">
        <v>90</v>
      </c>
      <c r="D20" s="90">
        <f t="shared" si="0"/>
        <v>214</v>
      </c>
      <c r="E20" s="90">
        <v>186</v>
      </c>
      <c r="F20" s="90">
        <v>72</v>
      </c>
      <c r="G20" s="90">
        <f t="shared" si="1"/>
        <v>114</v>
      </c>
    </row>
    <row r="21" spans="1:7">
      <c r="A21" s="85">
        <v>10</v>
      </c>
      <c r="B21" s="90">
        <v>314</v>
      </c>
      <c r="C21" s="90">
        <v>84</v>
      </c>
      <c r="D21" s="90">
        <f t="shared" si="0"/>
        <v>230</v>
      </c>
      <c r="E21" s="90">
        <v>230</v>
      </c>
      <c r="F21" s="90">
        <v>84</v>
      </c>
      <c r="G21" s="90">
        <f t="shared" si="1"/>
        <v>146</v>
      </c>
    </row>
    <row r="22" spans="1:7">
      <c r="A22" s="85">
        <v>11</v>
      </c>
      <c r="B22" s="90">
        <v>350</v>
      </c>
      <c r="C22" s="90">
        <v>86</v>
      </c>
      <c r="D22" s="90">
        <f t="shared" si="0"/>
        <v>264</v>
      </c>
      <c r="E22" s="90">
        <v>254</v>
      </c>
      <c r="F22" s="90">
        <v>76</v>
      </c>
      <c r="G22" s="90">
        <f t="shared" si="1"/>
        <v>178</v>
      </c>
    </row>
    <row r="23" spans="1:7">
      <c r="A23" s="85">
        <v>12</v>
      </c>
      <c r="B23" s="90">
        <v>330</v>
      </c>
      <c r="C23" s="90">
        <v>88</v>
      </c>
      <c r="D23" s="90">
        <f t="shared" si="0"/>
        <v>242</v>
      </c>
      <c r="E23" s="90">
        <v>220</v>
      </c>
      <c r="F23" s="90">
        <v>74</v>
      </c>
      <c r="G23" s="90">
        <f t="shared" si="1"/>
        <v>146</v>
      </c>
    </row>
    <row r="24" spans="1:7">
      <c r="A24" s="85">
        <v>13</v>
      </c>
      <c r="B24" s="90">
        <v>376</v>
      </c>
      <c r="C24" s="90">
        <v>110</v>
      </c>
      <c r="D24" s="90">
        <f t="shared" si="0"/>
        <v>266</v>
      </c>
      <c r="E24" s="90">
        <v>250</v>
      </c>
      <c r="F24" s="90">
        <v>74</v>
      </c>
      <c r="G24" s="90">
        <f t="shared" si="1"/>
        <v>176</v>
      </c>
    </row>
    <row r="25" spans="1:7">
      <c r="A25" s="85">
        <v>14</v>
      </c>
      <c r="B25" s="90">
        <v>366</v>
      </c>
      <c r="C25" s="90">
        <v>106</v>
      </c>
      <c r="D25" s="90">
        <f t="shared" si="0"/>
        <v>260</v>
      </c>
      <c r="E25" s="90">
        <v>262</v>
      </c>
      <c r="F25" s="90">
        <v>88</v>
      </c>
      <c r="G25" s="90">
        <f t="shared" si="1"/>
        <v>174</v>
      </c>
    </row>
    <row r="26" spans="1:7">
      <c r="A26" s="85">
        <v>15</v>
      </c>
      <c r="B26" s="90">
        <v>258</v>
      </c>
      <c r="C26" s="90">
        <v>108</v>
      </c>
      <c r="D26" s="90">
        <f t="shared" si="0"/>
        <v>150</v>
      </c>
      <c r="E26" s="90">
        <v>240</v>
      </c>
      <c r="F26" s="90">
        <v>94</v>
      </c>
      <c r="G26" s="90">
        <f t="shared" si="1"/>
        <v>146</v>
      </c>
    </row>
    <row r="27" spans="1:7">
      <c r="A27" s="85">
        <v>16</v>
      </c>
      <c r="B27" s="90">
        <v>292</v>
      </c>
      <c r="C27" s="90">
        <v>96</v>
      </c>
      <c r="D27" s="90">
        <f t="shared" si="0"/>
        <v>196</v>
      </c>
      <c r="E27" s="90">
        <v>258</v>
      </c>
      <c r="F27" s="90">
        <v>82</v>
      </c>
      <c r="G27" s="90">
        <f t="shared" si="1"/>
        <v>176</v>
      </c>
    </row>
    <row r="28" spans="1:7">
      <c r="A28" s="85">
        <v>17</v>
      </c>
      <c r="B28" s="90">
        <v>288</v>
      </c>
      <c r="C28" s="90">
        <v>52</v>
      </c>
      <c r="D28" s="90">
        <f t="shared" si="0"/>
        <v>236</v>
      </c>
      <c r="E28" s="90">
        <v>212</v>
      </c>
      <c r="F28" s="90">
        <v>44</v>
      </c>
      <c r="G28" s="90">
        <f t="shared" si="1"/>
        <v>168</v>
      </c>
    </row>
    <row r="29" spans="1:7">
      <c r="A29" s="85">
        <v>18</v>
      </c>
      <c r="B29" s="90">
        <v>222</v>
      </c>
      <c r="C29" s="90">
        <f>[1]Вологдастрой!D32+'[1]Русская баня'!D32</f>
        <v>46.448</v>
      </c>
      <c r="D29" s="90">
        <f t="shared" si="0"/>
        <v>175.55199999999999</v>
      </c>
      <c r="E29" s="90">
        <v>164</v>
      </c>
      <c r="F29" s="90">
        <v>48</v>
      </c>
      <c r="G29" s="90">
        <f t="shared" si="1"/>
        <v>116</v>
      </c>
    </row>
    <row r="30" spans="1:7">
      <c r="A30" s="85">
        <v>19</v>
      </c>
      <c r="B30" s="90">
        <v>170</v>
      </c>
      <c r="C30" s="90">
        <v>40</v>
      </c>
      <c r="D30" s="90">
        <f t="shared" si="0"/>
        <v>130</v>
      </c>
      <c r="E30" s="90">
        <v>176</v>
      </c>
      <c r="F30" s="90">
        <v>32</v>
      </c>
      <c r="G30" s="90">
        <f t="shared" si="1"/>
        <v>144</v>
      </c>
    </row>
    <row r="31" spans="1:7">
      <c r="A31" s="85">
        <v>20</v>
      </c>
      <c r="B31" s="90">
        <v>148</v>
      </c>
      <c r="C31" s="90">
        <v>30</v>
      </c>
      <c r="D31" s="90">
        <f t="shared" si="0"/>
        <v>118</v>
      </c>
      <c r="E31" s="90">
        <v>154</v>
      </c>
      <c r="F31" s="90">
        <v>26</v>
      </c>
      <c r="G31" s="90">
        <f t="shared" si="1"/>
        <v>128</v>
      </c>
    </row>
    <row r="32" spans="1:7">
      <c r="A32" s="85">
        <v>21</v>
      </c>
      <c r="B32" s="90">
        <v>140</v>
      </c>
      <c r="C32" s="90">
        <v>28</v>
      </c>
      <c r="D32" s="90">
        <f t="shared" si="0"/>
        <v>112</v>
      </c>
      <c r="E32" s="90">
        <v>142</v>
      </c>
      <c r="F32" s="90">
        <v>24</v>
      </c>
      <c r="G32" s="90">
        <f t="shared" si="1"/>
        <v>118</v>
      </c>
    </row>
    <row r="33" spans="1:7">
      <c r="A33" s="85">
        <v>22</v>
      </c>
      <c r="B33" s="90">
        <v>154</v>
      </c>
      <c r="C33" s="90">
        <v>24</v>
      </c>
      <c r="D33" s="90">
        <f t="shared" si="0"/>
        <v>130</v>
      </c>
      <c r="E33" s="90">
        <v>160</v>
      </c>
      <c r="F33" s="90">
        <v>18</v>
      </c>
      <c r="G33" s="90">
        <f t="shared" si="1"/>
        <v>142</v>
      </c>
    </row>
    <row r="34" spans="1:7">
      <c r="A34" s="85">
        <v>23</v>
      </c>
      <c r="B34" s="90">
        <v>146</v>
      </c>
      <c r="C34" s="90">
        <v>22</v>
      </c>
      <c r="D34" s="90">
        <f t="shared" si="0"/>
        <v>124</v>
      </c>
      <c r="E34" s="90">
        <v>144</v>
      </c>
      <c r="F34" s="90">
        <v>16</v>
      </c>
      <c r="G34" s="90">
        <f t="shared" si="1"/>
        <v>128</v>
      </c>
    </row>
    <row r="35" spans="1:7">
      <c r="A35" s="85">
        <v>24</v>
      </c>
      <c r="B35" s="90">
        <v>140</v>
      </c>
      <c r="C35" s="90">
        <v>18</v>
      </c>
      <c r="D35" s="90">
        <f t="shared" si="0"/>
        <v>122</v>
      </c>
      <c r="E35" s="90">
        <v>126</v>
      </c>
      <c r="F35" s="90">
        <v>12</v>
      </c>
      <c r="G35" s="90">
        <f t="shared" si="1"/>
        <v>114</v>
      </c>
    </row>
    <row r="36" spans="1:7">
      <c r="A36" s="85" t="s">
        <v>64</v>
      </c>
      <c r="B36" s="90">
        <f t="shared" ref="B36:G36" si="2">SUM(B12:B35)</f>
        <v>5262</v>
      </c>
      <c r="C36" s="90">
        <f t="shared" si="2"/>
        <v>1246.5790000000002</v>
      </c>
      <c r="D36" s="90">
        <f t="shared" si="2"/>
        <v>4015.4210000000003</v>
      </c>
      <c r="E36" s="90">
        <f t="shared" si="2"/>
        <v>4540</v>
      </c>
      <c r="F36" s="90">
        <f t="shared" si="2"/>
        <v>976</v>
      </c>
      <c r="G36" s="90">
        <f t="shared" si="2"/>
        <v>3564</v>
      </c>
    </row>
    <row r="37" spans="1:7" ht="18.75" customHeight="1">
      <c r="A37" s="168" t="s">
        <v>46</v>
      </c>
      <c r="B37" s="168"/>
      <c r="C37" s="168"/>
      <c r="D37" s="168"/>
      <c r="E37" s="168"/>
      <c r="F37" s="168"/>
      <c r="G37" s="168"/>
    </row>
    <row r="38" spans="1:7" ht="27" customHeight="1">
      <c r="A38" s="169"/>
      <c r="B38" s="169"/>
      <c r="C38" s="169"/>
      <c r="D38" s="169"/>
      <c r="E38" s="169"/>
      <c r="F38" s="169"/>
      <c r="G38" s="169"/>
    </row>
    <row r="39" spans="1:7" ht="61.5" customHeight="1">
      <c r="A39" s="22" t="s">
        <v>38</v>
      </c>
      <c r="E39" s="22" t="s">
        <v>92</v>
      </c>
    </row>
  </sheetData>
  <mergeCells count="5">
    <mergeCell ref="A7:A10"/>
    <mergeCell ref="B7:G7"/>
    <mergeCell ref="B8:D9"/>
    <mergeCell ref="E8:G9"/>
    <mergeCell ref="A37:G38"/>
  </mergeCells>
  <pageMargins left="0.31496062992125984" right="0.11811023622047245" top="0.35433070866141736" bottom="0.35433070866141736" header="0.11811023622047245" footer="0.118110236220472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opLeftCell="A25" workbookViewId="0">
      <selection activeCell="J46" sqref="J46"/>
    </sheetView>
  </sheetViews>
  <sheetFormatPr defaultRowHeight="15"/>
  <cols>
    <col min="1" max="1" width="6.42578125" style="22" customWidth="1"/>
    <col min="2" max="2" width="11.85546875" style="22" customWidth="1"/>
    <col min="3" max="3" width="9.140625" style="22"/>
    <col min="4" max="4" width="13.28515625" style="22" customWidth="1"/>
    <col min="5" max="5" width="11.28515625" style="22" customWidth="1"/>
    <col min="6" max="6" width="9.140625" style="22"/>
    <col min="7" max="7" width="13.7109375" style="22" customWidth="1"/>
    <col min="8" max="8" width="11.28515625" style="22" customWidth="1"/>
    <col min="9" max="9" width="9.140625" style="22"/>
    <col min="10" max="10" width="12.85546875" style="22" customWidth="1"/>
    <col min="11" max="11" width="11" style="22" customWidth="1"/>
    <col min="12" max="12" width="9.140625" style="22"/>
    <col min="13" max="13" width="12.7109375" style="22" customWidth="1"/>
    <col min="14" max="14" width="0.140625" style="22" customWidth="1"/>
    <col min="15" max="16384" width="9.140625" style="22"/>
  </cols>
  <sheetData>
    <row r="1" spans="1:14" s="37" customFormat="1" ht="15.75">
      <c r="A1" s="1" t="s">
        <v>35</v>
      </c>
      <c r="B1" s="22"/>
      <c r="C1" s="22"/>
      <c r="H1" s="13"/>
      <c r="J1" s="13" t="s">
        <v>30</v>
      </c>
      <c r="K1" s="13"/>
    </row>
    <row r="2" spans="1:14" s="37" customFormat="1" ht="11.25" customHeight="1">
      <c r="A2" s="2" t="s">
        <v>0</v>
      </c>
      <c r="B2" s="22"/>
      <c r="C2" s="22"/>
      <c r="J2" s="35" t="s">
        <v>12</v>
      </c>
    </row>
    <row r="3" spans="1:14" s="37" customFormat="1" ht="15.75">
      <c r="A3" s="1" t="s">
        <v>45</v>
      </c>
      <c r="B3" s="22"/>
      <c r="C3" s="22"/>
    </row>
    <row r="4" spans="1:14" s="37" customFormat="1">
      <c r="G4" s="38" t="s">
        <v>24</v>
      </c>
      <c r="K4" s="39"/>
    </row>
    <row r="5" spans="1:14" s="37" customFormat="1" ht="7.5" customHeight="1"/>
    <row r="6" spans="1:14" s="37" customFormat="1">
      <c r="G6" s="40" t="s">
        <v>2</v>
      </c>
    </row>
    <row r="7" spans="1:14" s="37" customFormat="1">
      <c r="G7" s="40" t="s">
        <v>87</v>
      </c>
    </row>
    <row r="8" spans="1:14" s="37" customFormat="1" ht="10.5" customHeight="1">
      <c r="I8" s="40"/>
    </row>
    <row r="9" spans="1:14" s="37" customFormat="1" ht="15.75" customHeight="1">
      <c r="A9" s="170" t="s">
        <v>56</v>
      </c>
      <c r="B9" s="171" t="s">
        <v>3</v>
      </c>
      <c r="C9" s="171"/>
      <c r="D9" s="171"/>
      <c r="E9" s="171"/>
      <c r="F9" s="171"/>
      <c r="G9" s="171"/>
      <c r="H9" s="171" t="s">
        <v>8</v>
      </c>
      <c r="I9" s="171"/>
      <c r="J9" s="171"/>
      <c r="K9" s="171"/>
      <c r="L9" s="171"/>
      <c r="M9" s="171"/>
      <c r="N9" s="80"/>
    </row>
    <row r="10" spans="1:14" s="37" customFormat="1" ht="31.5" customHeight="1">
      <c r="A10" s="170"/>
      <c r="B10" s="172" t="s">
        <v>76</v>
      </c>
      <c r="C10" s="173"/>
      <c r="D10" s="174"/>
      <c r="E10" s="172" t="s">
        <v>77</v>
      </c>
      <c r="F10" s="173"/>
      <c r="G10" s="174"/>
      <c r="H10" s="172" t="s">
        <v>78</v>
      </c>
      <c r="I10" s="173"/>
      <c r="J10" s="174"/>
      <c r="K10" s="172" t="s">
        <v>79</v>
      </c>
      <c r="L10" s="173"/>
      <c r="M10" s="174"/>
      <c r="N10" s="80"/>
    </row>
    <row r="11" spans="1:14" s="37" customFormat="1" ht="15.75" customHeight="1">
      <c r="A11" s="170"/>
      <c r="B11" s="175" t="s">
        <v>72</v>
      </c>
      <c r="C11" s="176"/>
      <c r="D11" s="177"/>
      <c r="E11" s="175" t="s">
        <v>72</v>
      </c>
      <c r="F11" s="176"/>
      <c r="G11" s="177"/>
      <c r="H11" s="175" t="s">
        <v>72</v>
      </c>
      <c r="I11" s="176"/>
      <c r="J11" s="177"/>
      <c r="K11" s="175" t="s">
        <v>72</v>
      </c>
      <c r="L11" s="176"/>
      <c r="M11" s="177"/>
      <c r="N11" s="80"/>
    </row>
    <row r="12" spans="1:14" s="37" customFormat="1" ht="33.75">
      <c r="A12" s="170"/>
      <c r="B12" s="81" t="s">
        <v>61</v>
      </c>
      <c r="C12" s="82" t="s">
        <v>62</v>
      </c>
      <c r="D12" s="82" t="s">
        <v>63</v>
      </c>
      <c r="E12" s="81" t="s">
        <v>61</v>
      </c>
      <c r="F12" s="82" t="s">
        <v>62</v>
      </c>
      <c r="G12" s="82" t="s">
        <v>63</v>
      </c>
      <c r="H12" s="81" t="s">
        <v>61</v>
      </c>
      <c r="I12" s="82" t="s">
        <v>62</v>
      </c>
      <c r="J12" s="82" t="s">
        <v>63</v>
      </c>
      <c r="K12" s="81" t="s">
        <v>61</v>
      </c>
      <c r="L12" s="82" t="s">
        <v>62</v>
      </c>
      <c r="M12" s="82" t="s">
        <v>63</v>
      </c>
      <c r="N12" s="83"/>
    </row>
    <row r="13" spans="1:14" s="37" customForma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13</v>
      </c>
    </row>
    <row r="14" spans="1:14" s="35" customFormat="1">
      <c r="A14" s="85">
        <v>0</v>
      </c>
      <c r="B14" s="85">
        <v>559.46</v>
      </c>
      <c r="C14" s="85"/>
      <c r="D14" s="85"/>
      <c r="E14" s="85">
        <v>3443.79</v>
      </c>
      <c r="F14" s="85"/>
      <c r="G14" s="85"/>
      <c r="H14" s="85">
        <v>344.94</v>
      </c>
      <c r="I14" s="85"/>
      <c r="J14" s="85"/>
      <c r="K14" s="85">
        <v>43.8</v>
      </c>
      <c r="L14" s="85"/>
      <c r="M14" s="93"/>
      <c r="N14" s="93"/>
    </row>
    <row r="15" spans="1:14" s="35" customFormat="1">
      <c r="A15" s="85">
        <v>1</v>
      </c>
      <c r="B15" s="86">
        <f>D15/200+B14</f>
        <v>559.53000000000009</v>
      </c>
      <c r="C15" s="85">
        <f>B15-B14</f>
        <v>7.0000000000050022E-2</v>
      </c>
      <c r="D15" s="112">
        <v>14</v>
      </c>
      <c r="E15" s="86">
        <f t="shared" ref="E15:E38" si="0">G15/200+E14</f>
        <v>3444.34</v>
      </c>
      <c r="F15" s="86">
        <f>E15-E14</f>
        <v>0.5500000000001819</v>
      </c>
      <c r="G15" s="112">
        <v>110</v>
      </c>
      <c r="H15" s="86">
        <f>J15/200+H14</f>
        <v>345</v>
      </c>
      <c r="I15" s="86">
        <f>H15-H14</f>
        <v>6.0000000000002274E-2</v>
      </c>
      <c r="J15" s="112">
        <v>12</v>
      </c>
      <c r="K15" s="85">
        <f t="shared" ref="K15:K38" si="1">M15/200+K14</f>
        <v>44.4</v>
      </c>
      <c r="L15" s="88">
        <f>K15-K14</f>
        <v>0.60000000000000142</v>
      </c>
      <c r="M15" s="112">
        <v>120</v>
      </c>
      <c r="N15" s="112">
        <v>120</v>
      </c>
    </row>
    <row r="16" spans="1:14" s="35" customFormat="1">
      <c r="A16" s="85">
        <v>2</v>
      </c>
      <c r="B16" s="86">
        <f t="shared" ref="B16:B38" si="2">D16/200+B15</f>
        <v>559.60000000000014</v>
      </c>
      <c r="C16" s="85">
        <f t="shared" ref="C16:C38" si="3">B16-B15</f>
        <v>7.0000000000050022E-2</v>
      </c>
      <c r="D16" s="112">
        <v>14</v>
      </c>
      <c r="E16" s="86">
        <f t="shared" si="0"/>
        <v>3444.8500000000004</v>
      </c>
      <c r="F16" s="86">
        <f t="shared" ref="F16:F38" si="4">E16-E15</f>
        <v>0.51000000000021828</v>
      </c>
      <c r="G16" s="112">
        <v>102</v>
      </c>
      <c r="H16" s="86">
        <f t="shared" ref="H16:H38" si="5">J16/200+H15</f>
        <v>345.07</v>
      </c>
      <c r="I16" s="86">
        <f t="shared" ref="I16:I38" si="6">H16-H15</f>
        <v>6.9999999999993179E-2</v>
      </c>
      <c r="J16" s="112">
        <v>14</v>
      </c>
      <c r="K16" s="85">
        <f t="shared" si="1"/>
        <v>45.019999999999996</v>
      </c>
      <c r="L16" s="88">
        <f t="shared" ref="L16:L38" si="7">K16-K15</f>
        <v>0.61999999999999744</v>
      </c>
      <c r="M16" s="112">
        <v>124</v>
      </c>
      <c r="N16" s="112">
        <v>124</v>
      </c>
    </row>
    <row r="17" spans="1:14" s="35" customFormat="1">
      <c r="A17" s="85">
        <v>3</v>
      </c>
      <c r="B17" s="86">
        <f t="shared" si="2"/>
        <v>559.66000000000008</v>
      </c>
      <c r="C17" s="85">
        <f t="shared" si="3"/>
        <v>5.999999999994543E-2</v>
      </c>
      <c r="D17" s="112">
        <v>12</v>
      </c>
      <c r="E17" s="86">
        <f t="shared" si="0"/>
        <v>3445.5000000000005</v>
      </c>
      <c r="F17" s="86">
        <f t="shared" si="4"/>
        <v>0.65000000000009095</v>
      </c>
      <c r="G17" s="112">
        <v>130</v>
      </c>
      <c r="H17" s="86">
        <f t="shared" si="5"/>
        <v>345.13</v>
      </c>
      <c r="I17" s="86">
        <f t="shared" si="6"/>
        <v>6.0000000000002274E-2</v>
      </c>
      <c r="J17" s="112">
        <v>12</v>
      </c>
      <c r="K17" s="85">
        <f t="shared" si="1"/>
        <v>45.779999999999994</v>
      </c>
      <c r="L17" s="88">
        <f t="shared" si="7"/>
        <v>0.75999999999999801</v>
      </c>
      <c r="M17" s="112">
        <v>152</v>
      </c>
      <c r="N17" s="112">
        <v>152</v>
      </c>
    </row>
    <row r="18" spans="1:14" s="35" customFormat="1">
      <c r="A18" s="85">
        <v>4</v>
      </c>
      <c r="B18" s="86">
        <f t="shared" si="2"/>
        <v>559.74000000000012</v>
      </c>
      <c r="C18" s="85">
        <f t="shared" si="3"/>
        <v>8.0000000000040927E-2</v>
      </c>
      <c r="D18" s="112">
        <v>16</v>
      </c>
      <c r="E18" s="86">
        <f t="shared" si="0"/>
        <v>3446.2600000000007</v>
      </c>
      <c r="F18" s="86">
        <f t="shared" si="4"/>
        <v>0.76000000000021828</v>
      </c>
      <c r="G18" s="112">
        <v>152</v>
      </c>
      <c r="H18" s="86">
        <f t="shared" si="5"/>
        <v>345.2</v>
      </c>
      <c r="I18" s="86">
        <f t="shared" si="6"/>
        <v>6.9999999999993179E-2</v>
      </c>
      <c r="J18" s="112">
        <v>14</v>
      </c>
      <c r="K18" s="85">
        <f t="shared" si="1"/>
        <v>46.699999999999996</v>
      </c>
      <c r="L18" s="88">
        <f t="shared" si="7"/>
        <v>0.92000000000000171</v>
      </c>
      <c r="M18" s="112">
        <v>184</v>
      </c>
      <c r="N18" s="112">
        <v>184</v>
      </c>
    </row>
    <row r="19" spans="1:14" s="35" customFormat="1">
      <c r="A19" s="85">
        <v>5</v>
      </c>
      <c r="B19" s="86">
        <f t="shared" si="2"/>
        <v>559.80000000000007</v>
      </c>
      <c r="C19" s="85">
        <f t="shared" si="3"/>
        <v>5.999999999994543E-2</v>
      </c>
      <c r="D19" s="112">
        <v>12</v>
      </c>
      <c r="E19" s="86">
        <f t="shared" si="0"/>
        <v>3446.9100000000008</v>
      </c>
      <c r="F19" s="86">
        <f t="shared" si="4"/>
        <v>0.65000000000009095</v>
      </c>
      <c r="G19" s="112">
        <v>130</v>
      </c>
      <c r="H19" s="86">
        <f t="shared" si="5"/>
        <v>345.25</v>
      </c>
      <c r="I19" s="86">
        <f t="shared" si="6"/>
        <v>5.0000000000011369E-2</v>
      </c>
      <c r="J19" s="112">
        <v>10</v>
      </c>
      <c r="K19" s="85">
        <f t="shared" si="1"/>
        <v>47.47</v>
      </c>
      <c r="L19" s="88">
        <f t="shared" si="7"/>
        <v>0.77000000000000313</v>
      </c>
      <c r="M19" s="112">
        <v>154</v>
      </c>
      <c r="N19" s="112">
        <v>154</v>
      </c>
    </row>
    <row r="20" spans="1:14" s="35" customFormat="1">
      <c r="A20" s="85">
        <v>6</v>
      </c>
      <c r="B20" s="86">
        <f t="shared" si="2"/>
        <v>559.86</v>
      </c>
      <c r="C20" s="85">
        <f t="shared" si="3"/>
        <v>5.999999999994543E-2</v>
      </c>
      <c r="D20" s="112">
        <v>12</v>
      </c>
      <c r="E20" s="86">
        <f t="shared" si="0"/>
        <v>3447.5500000000006</v>
      </c>
      <c r="F20" s="86">
        <f t="shared" si="4"/>
        <v>0.63999999999987267</v>
      </c>
      <c r="G20" s="112">
        <v>128</v>
      </c>
      <c r="H20" s="86">
        <f t="shared" si="5"/>
        <v>345.3</v>
      </c>
      <c r="I20" s="86">
        <f t="shared" si="6"/>
        <v>5.0000000000011369E-2</v>
      </c>
      <c r="J20" s="112">
        <v>10</v>
      </c>
      <c r="K20" s="85">
        <f t="shared" si="1"/>
        <v>48.26</v>
      </c>
      <c r="L20" s="88">
        <f t="shared" si="7"/>
        <v>0.78999999999999915</v>
      </c>
      <c r="M20" s="112">
        <v>158</v>
      </c>
      <c r="N20" s="112">
        <v>158</v>
      </c>
    </row>
    <row r="21" spans="1:14" s="35" customFormat="1">
      <c r="A21" s="85">
        <v>7</v>
      </c>
      <c r="B21" s="86">
        <f t="shared" si="2"/>
        <v>559.91</v>
      </c>
      <c r="C21" s="85">
        <f t="shared" si="3"/>
        <v>4.9999999999954525E-2</v>
      </c>
      <c r="D21" s="112">
        <v>10</v>
      </c>
      <c r="E21" s="86">
        <f t="shared" si="0"/>
        <v>3448.2800000000007</v>
      </c>
      <c r="F21" s="86">
        <f t="shared" si="4"/>
        <v>0.73000000000001819</v>
      </c>
      <c r="G21" s="112">
        <v>146</v>
      </c>
      <c r="H21" s="86">
        <f t="shared" si="5"/>
        <v>345.34000000000003</v>
      </c>
      <c r="I21" s="86">
        <f t="shared" si="6"/>
        <v>4.0000000000020464E-2</v>
      </c>
      <c r="J21" s="112">
        <v>8</v>
      </c>
      <c r="K21" s="85">
        <f t="shared" si="1"/>
        <v>49.12</v>
      </c>
      <c r="L21" s="88">
        <f t="shared" si="7"/>
        <v>0.85999999999999943</v>
      </c>
      <c r="M21" s="112">
        <v>172</v>
      </c>
      <c r="N21" s="112">
        <v>172</v>
      </c>
    </row>
    <row r="22" spans="1:14" s="35" customFormat="1">
      <c r="A22" s="85">
        <v>8</v>
      </c>
      <c r="B22" s="86">
        <f t="shared" si="2"/>
        <v>560.02</v>
      </c>
      <c r="C22" s="85">
        <f t="shared" si="3"/>
        <v>0.11000000000001364</v>
      </c>
      <c r="D22" s="112">
        <v>22</v>
      </c>
      <c r="E22" s="86">
        <f t="shared" si="0"/>
        <v>3449.1000000000008</v>
      </c>
      <c r="F22" s="86">
        <f t="shared" si="4"/>
        <v>0.82000000000016371</v>
      </c>
      <c r="G22" s="112">
        <v>164</v>
      </c>
      <c r="H22" s="86">
        <f t="shared" si="5"/>
        <v>345.43</v>
      </c>
      <c r="I22" s="86">
        <f t="shared" si="6"/>
        <v>8.9999999999974989E-2</v>
      </c>
      <c r="J22" s="112">
        <v>18</v>
      </c>
      <c r="K22" s="85">
        <f t="shared" si="1"/>
        <v>49.919999999999995</v>
      </c>
      <c r="L22" s="88">
        <f t="shared" si="7"/>
        <v>0.79999999999999716</v>
      </c>
      <c r="M22" s="112">
        <v>160</v>
      </c>
      <c r="N22" s="112">
        <v>160</v>
      </c>
    </row>
    <row r="23" spans="1:14" s="35" customFormat="1">
      <c r="A23" s="85">
        <v>9</v>
      </c>
      <c r="B23" s="86">
        <f t="shared" si="2"/>
        <v>560.21</v>
      </c>
      <c r="C23" s="85">
        <f t="shared" si="3"/>
        <v>0.19000000000005457</v>
      </c>
      <c r="D23" s="112">
        <v>38</v>
      </c>
      <c r="E23" s="86">
        <f t="shared" si="0"/>
        <v>3450.1200000000008</v>
      </c>
      <c r="F23" s="86">
        <f t="shared" si="4"/>
        <v>1.0199999999999818</v>
      </c>
      <c r="G23" s="112">
        <v>204</v>
      </c>
      <c r="H23" s="86">
        <f t="shared" si="5"/>
        <v>345.57</v>
      </c>
      <c r="I23" s="86">
        <f t="shared" si="6"/>
        <v>0.13999999999998636</v>
      </c>
      <c r="J23" s="112">
        <v>28</v>
      </c>
      <c r="K23" s="85">
        <f t="shared" si="1"/>
        <v>50.459999999999994</v>
      </c>
      <c r="L23" s="88">
        <f t="shared" si="7"/>
        <v>0.53999999999999915</v>
      </c>
      <c r="M23" s="112">
        <v>108</v>
      </c>
      <c r="N23" s="112">
        <v>108</v>
      </c>
    </row>
    <row r="24" spans="1:14" s="35" customFormat="1">
      <c r="A24" s="85">
        <v>10</v>
      </c>
      <c r="B24" s="86">
        <f t="shared" si="2"/>
        <v>560.36</v>
      </c>
      <c r="C24" s="85">
        <f t="shared" si="3"/>
        <v>0.14999999999997726</v>
      </c>
      <c r="D24" s="112">
        <v>30</v>
      </c>
      <c r="E24" s="86">
        <f t="shared" si="0"/>
        <v>3451.2200000000007</v>
      </c>
      <c r="F24" s="86">
        <f t="shared" si="4"/>
        <v>1.0999999999999091</v>
      </c>
      <c r="G24" s="112">
        <v>220</v>
      </c>
      <c r="H24" s="86">
        <f t="shared" si="5"/>
        <v>345.69</v>
      </c>
      <c r="I24" s="86">
        <f t="shared" si="6"/>
        <v>0.12000000000000455</v>
      </c>
      <c r="J24" s="112">
        <v>24</v>
      </c>
      <c r="K24" s="85">
        <f t="shared" si="1"/>
        <v>51.16</v>
      </c>
      <c r="L24" s="88">
        <f t="shared" si="7"/>
        <v>0.70000000000000284</v>
      </c>
      <c r="M24" s="112">
        <v>140</v>
      </c>
      <c r="N24" s="112">
        <v>140</v>
      </c>
    </row>
    <row r="25" spans="1:14" s="35" customFormat="1">
      <c r="A25" s="85">
        <v>11</v>
      </c>
      <c r="B25" s="86">
        <f t="shared" si="2"/>
        <v>560.63</v>
      </c>
      <c r="C25" s="85">
        <f t="shared" si="3"/>
        <v>0.26999999999998181</v>
      </c>
      <c r="D25" s="112">
        <v>54</v>
      </c>
      <c r="E25" s="86">
        <f t="shared" si="0"/>
        <v>3452.3900000000008</v>
      </c>
      <c r="F25" s="86">
        <f t="shared" si="4"/>
        <v>1.1700000000000728</v>
      </c>
      <c r="G25" s="112">
        <v>234</v>
      </c>
      <c r="H25" s="86">
        <f t="shared" si="5"/>
        <v>345.88</v>
      </c>
      <c r="I25" s="86">
        <f t="shared" si="6"/>
        <v>0.18999999999999773</v>
      </c>
      <c r="J25" s="112">
        <v>38</v>
      </c>
      <c r="K25" s="85">
        <f t="shared" si="1"/>
        <v>51.949999999999996</v>
      </c>
      <c r="L25" s="88">
        <f t="shared" si="7"/>
        <v>0.78999999999999915</v>
      </c>
      <c r="M25" s="112">
        <v>158</v>
      </c>
      <c r="N25" s="112">
        <v>158</v>
      </c>
    </row>
    <row r="26" spans="1:14" s="35" customFormat="1">
      <c r="A26" s="85">
        <v>12</v>
      </c>
      <c r="B26" s="86">
        <f t="shared" si="2"/>
        <v>560.86</v>
      </c>
      <c r="C26" s="85">
        <f t="shared" si="3"/>
        <v>0.23000000000001819</v>
      </c>
      <c r="D26" s="112">
        <v>46</v>
      </c>
      <c r="E26" s="86">
        <f t="shared" si="0"/>
        <v>3453.5000000000009</v>
      </c>
      <c r="F26" s="86">
        <f t="shared" si="4"/>
        <v>1.1100000000001273</v>
      </c>
      <c r="G26" s="112">
        <v>222</v>
      </c>
      <c r="H26" s="86">
        <f t="shared" si="5"/>
        <v>346.05</v>
      </c>
      <c r="I26" s="86">
        <f t="shared" si="6"/>
        <v>0.17000000000001592</v>
      </c>
      <c r="J26" s="112">
        <v>34</v>
      </c>
      <c r="K26" s="85">
        <f t="shared" si="1"/>
        <v>52.62</v>
      </c>
      <c r="L26" s="88">
        <f t="shared" si="7"/>
        <v>0.67000000000000171</v>
      </c>
      <c r="M26" s="112">
        <v>134</v>
      </c>
      <c r="N26" s="112">
        <v>134</v>
      </c>
    </row>
    <row r="27" spans="1:14" s="35" customFormat="1">
      <c r="A27" s="85">
        <v>13</v>
      </c>
      <c r="B27" s="86">
        <f t="shared" si="2"/>
        <v>561.08000000000004</v>
      </c>
      <c r="C27" s="85">
        <f t="shared" si="3"/>
        <v>0.22000000000002728</v>
      </c>
      <c r="D27" s="112">
        <v>44</v>
      </c>
      <c r="E27" s="86">
        <f t="shared" si="0"/>
        <v>3454.7700000000009</v>
      </c>
      <c r="F27" s="86">
        <f t="shared" si="4"/>
        <v>1.2699999999999818</v>
      </c>
      <c r="G27" s="112">
        <v>254</v>
      </c>
      <c r="H27" s="86">
        <f t="shared" si="5"/>
        <v>346.17</v>
      </c>
      <c r="I27" s="86">
        <f t="shared" si="6"/>
        <v>0.12000000000000455</v>
      </c>
      <c r="J27" s="112">
        <v>24</v>
      </c>
      <c r="K27" s="85">
        <f t="shared" si="1"/>
        <v>53.47</v>
      </c>
      <c r="L27" s="88">
        <f t="shared" si="7"/>
        <v>0.85000000000000142</v>
      </c>
      <c r="M27" s="112">
        <v>170</v>
      </c>
      <c r="N27" s="112">
        <v>170</v>
      </c>
    </row>
    <row r="28" spans="1:14" s="35" customFormat="1">
      <c r="A28" s="85">
        <v>14</v>
      </c>
      <c r="B28" s="86">
        <f t="shared" si="2"/>
        <v>561.31000000000006</v>
      </c>
      <c r="C28" s="85">
        <f t="shared" si="3"/>
        <v>0.23000000000001819</v>
      </c>
      <c r="D28" s="112">
        <v>46</v>
      </c>
      <c r="E28" s="86">
        <f t="shared" si="0"/>
        <v>3456.0200000000009</v>
      </c>
      <c r="F28" s="86">
        <f t="shared" si="4"/>
        <v>1.25</v>
      </c>
      <c r="G28" s="112">
        <v>250</v>
      </c>
      <c r="H28" s="86">
        <f t="shared" si="5"/>
        <v>346.31</v>
      </c>
      <c r="I28" s="86">
        <f t="shared" si="6"/>
        <v>0.13999999999998636</v>
      </c>
      <c r="J28" s="112">
        <v>28</v>
      </c>
      <c r="K28" s="85">
        <f t="shared" si="1"/>
        <v>54.31</v>
      </c>
      <c r="L28" s="88">
        <f t="shared" si="7"/>
        <v>0.84000000000000341</v>
      </c>
      <c r="M28" s="112">
        <v>168</v>
      </c>
      <c r="N28" s="112">
        <v>168</v>
      </c>
    </row>
    <row r="29" spans="1:14" s="35" customFormat="1">
      <c r="A29" s="85">
        <v>15</v>
      </c>
      <c r="B29" s="86">
        <f t="shared" si="2"/>
        <v>561.55000000000007</v>
      </c>
      <c r="C29" s="85">
        <f t="shared" si="3"/>
        <v>0.24000000000000909</v>
      </c>
      <c r="D29" s="112">
        <v>48</v>
      </c>
      <c r="E29" s="86">
        <f t="shared" si="0"/>
        <v>3456.690000000001</v>
      </c>
      <c r="F29" s="86">
        <f t="shared" si="4"/>
        <v>0.67000000000007276</v>
      </c>
      <c r="G29" s="112">
        <v>134</v>
      </c>
      <c r="H29" s="86">
        <f t="shared" si="5"/>
        <v>346.46</v>
      </c>
      <c r="I29" s="86">
        <f t="shared" si="6"/>
        <v>0.14999999999997726</v>
      </c>
      <c r="J29" s="112">
        <v>30</v>
      </c>
      <c r="K29" s="85">
        <f t="shared" si="1"/>
        <v>54.99</v>
      </c>
      <c r="L29" s="88">
        <f t="shared" si="7"/>
        <v>0.67999999999999972</v>
      </c>
      <c r="M29" s="112">
        <v>136</v>
      </c>
      <c r="N29" s="112">
        <v>136</v>
      </c>
    </row>
    <row r="30" spans="1:14" s="35" customFormat="1">
      <c r="A30" s="85">
        <v>16</v>
      </c>
      <c r="B30" s="86">
        <f t="shared" si="2"/>
        <v>561.86</v>
      </c>
      <c r="C30" s="85">
        <f t="shared" si="3"/>
        <v>0.30999999999994543</v>
      </c>
      <c r="D30" s="112">
        <v>62</v>
      </c>
      <c r="E30" s="86">
        <f t="shared" si="0"/>
        <v>3457.5300000000011</v>
      </c>
      <c r="F30" s="86">
        <f t="shared" si="4"/>
        <v>0.84000000000014552</v>
      </c>
      <c r="G30" s="112">
        <v>168</v>
      </c>
      <c r="H30" s="86">
        <f t="shared" si="5"/>
        <v>346.68</v>
      </c>
      <c r="I30" s="86">
        <f t="shared" si="6"/>
        <v>0.22000000000002728</v>
      </c>
      <c r="J30" s="112">
        <v>44</v>
      </c>
      <c r="K30" s="85">
        <f t="shared" si="1"/>
        <v>55.760000000000005</v>
      </c>
      <c r="L30" s="88">
        <f t="shared" si="7"/>
        <v>0.77000000000000313</v>
      </c>
      <c r="M30" s="112">
        <v>154</v>
      </c>
      <c r="N30" s="112">
        <v>154</v>
      </c>
    </row>
    <row r="31" spans="1:14" s="35" customFormat="1">
      <c r="A31" s="85">
        <v>17</v>
      </c>
      <c r="B31" s="86">
        <f t="shared" si="2"/>
        <v>562.02</v>
      </c>
      <c r="C31" s="85">
        <f t="shared" si="3"/>
        <v>0.15999999999996817</v>
      </c>
      <c r="D31" s="112">
        <v>32</v>
      </c>
      <c r="E31" s="86">
        <f t="shared" si="0"/>
        <v>3458.650000000001</v>
      </c>
      <c r="F31" s="86">
        <f t="shared" si="4"/>
        <v>1.1199999999998909</v>
      </c>
      <c r="G31" s="112">
        <v>224</v>
      </c>
      <c r="H31" s="86">
        <f t="shared" si="5"/>
        <v>346.81</v>
      </c>
      <c r="I31" s="86">
        <f t="shared" si="6"/>
        <v>0.12999999999999545</v>
      </c>
      <c r="J31" s="112">
        <v>26</v>
      </c>
      <c r="K31" s="85">
        <f t="shared" si="1"/>
        <v>56.550000000000004</v>
      </c>
      <c r="L31" s="88">
        <f t="shared" si="7"/>
        <v>0.78999999999999915</v>
      </c>
      <c r="M31" s="112">
        <v>158</v>
      </c>
      <c r="N31" s="112">
        <v>158</v>
      </c>
    </row>
    <row r="32" spans="1:14" s="35" customFormat="1">
      <c r="A32" s="85">
        <v>18</v>
      </c>
      <c r="B32" s="86">
        <f t="shared" si="2"/>
        <v>562.22</v>
      </c>
      <c r="C32" s="85">
        <f t="shared" si="3"/>
        <v>0.20000000000004547</v>
      </c>
      <c r="D32" s="112">
        <v>40</v>
      </c>
      <c r="E32" s="86">
        <f t="shared" si="0"/>
        <v>3459.4500000000012</v>
      </c>
      <c r="F32" s="86">
        <f t="shared" si="4"/>
        <v>0.8000000000001819</v>
      </c>
      <c r="G32" s="112">
        <v>160</v>
      </c>
      <c r="H32" s="86">
        <f t="shared" si="5"/>
        <v>346.98</v>
      </c>
      <c r="I32" s="86">
        <f t="shared" si="6"/>
        <v>0.17000000000001592</v>
      </c>
      <c r="J32" s="112">
        <v>34</v>
      </c>
      <c r="K32" s="85">
        <f t="shared" si="1"/>
        <v>57.1</v>
      </c>
      <c r="L32" s="88">
        <f t="shared" si="7"/>
        <v>0.54999999999999716</v>
      </c>
      <c r="M32" s="112">
        <v>110</v>
      </c>
      <c r="N32" s="112">
        <v>110</v>
      </c>
    </row>
    <row r="33" spans="1:14" s="35" customFormat="1">
      <c r="A33" s="85">
        <v>19</v>
      </c>
      <c r="B33" s="86">
        <f t="shared" si="2"/>
        <v>562.4</v>
      </c>
      <c r="C33" s="85">
        <f t="shared" si="3"/>
        <v>0.17999999999994998</v>
      </c>
      <c r="D33" s="112">
        <v>36</v>
      </c>
      <c r="E33" s="86">
        <f t="shared" si="0"/>
        <v>3460.0500000000011</v>
      </c>
      <c r="F33" s="86">
        <f t="shared" si="4"/>
        <v>0.59999999999990905</v>
      </c>
      <c r="G33" s="112">
        <v>120</v>
      </c>
      <c r="H33" s="86">
        <f t="shared" si="5"/>
        <v>347.12</v>
      </c>
      <c r="I33" s="86">
        <f t="shared" si="6"/>
        <v>0.13999999999998636</v>
      </c>
      <c r="J33" s="112">
        <v>28</v>
      </c>
      <c r="K33" s="85">
        <f t="shared" si="1"/>
        <v>57.79</v>
      </c>
      <c r="L33" s="88">
        <f t="shared" si="7"/>
        <v>0.68999999999999773</v>
      </c>
      <c r="M33" s="112">
        <v>138</v>
      </c>
      <c r="N33" s="112">
        <v>138</v>
      </c>
    </row>
    <row r="34" spans="1:14" s="35" customFormat="1">
      <c r="A34" s="85">
        <v>20</v>
      </c>
      <c r="B34" s="86">
        <f t="shared" si="2"/>
        <v>562.52</v>
      </c>
      <c r="C34" s="85">
        <f t="shared" si="3"/>
        <v>0.12000000000000455</v>
      </c>
      <c r="D34" s="112">
        <v>24</v>
      </c>
      <c r="E34" s="86">
        <f t="shared" si="0"/>
        <v>3460.610000000001</v>
      </c>
      <c r="F34" s="86">
        <f t="shared" si="4"/>
        <v>0.55999999999994543</v>
      </c>
      <c r="G34" s="112">
        <v>112</v>
      </c>
      <c r="H34" s="86">
        <f t="shared" si="5"/>
        <v>347.22</v>
      </c>
      <c r="I34" s="86">
        <f t="shared" si="6"/>
        <v>0.10000000000002274</v>
      </c>
      <c r="J34" s="112">
        <v>20</v>
      </c>
      <c r="K34" s="85">
        <f t="shared" si="1"/>
        <v>58.41</v>
      </c>
      <c r="L34" s="88">
        <f t="shared" si="7"/>
        <v>0.61999999999999744</v>
      </c>
      <c r="M34" s="112">
        <v>124</v>
      </c>
      <c r="N34" s="112">
        <v>124</v>
      </c>
    </row>
    <row r="35" spans="1:14" s="35" customFormat="1">
      <c r="A35" s="85">
        <v>21</v>
      </c>
      <c r="B35" s="86">
        <f t="shared" si="2"/>
        <v>562.62</v>
      </c>
      <c r="C35" s="85">
        <f t="shared" si="3"/>
        <v>0.10000000000002274</v>
      </c>
      <c r="D35" s="112">
        <v>20</v>
      </c>
      <c r="E35" s="86">
        <f t="shared" si="0"/>
        <v>3461.150000000001</v>
      </c>
      <c r="F35" s="86">
        <f t="shared" si="4"/>
        <v>0.53999999999996362</v>
      </c>
      <c r="G35" s="112">
        <v>108</v>
      </c>
      <c r="H35" s="86">
        <f t="shared" si="5"/>
        <v>347.31</v>
      </c>
      <c r="I35" s="86">
        <f t="shared" si="6"/>
        <v>8.9999999999974989E-2</v>
      </c>
      <c r="J35" s="112">
        <v>18</v>
      </c>
      <c r="K35" s="85">
        <f t="shared" si="1"/>
        <v>58.98</v>
      </c>
      <c r="L35" s="88">
        <f t="shared" si="7"/>
        <v>0.57000000000000028</v>
      </c>
      <c r="M35" s="112">
        <v>114</v>
      </c>
      <c r="N35" s="112">
        <v>114</v>
      </c>
    </row>
    <row r="36" spans="1:14" s="35" customFormat="1">
      <c r="A36" s="85">
        <v>22</v>
      </c>
      <c r="B36" s="86">
        <f t="shared" si="2"/>
        <v>562.69000000000005</v>
      </c>
      <c r="C36" s="85">
        <f t="shared" si="3"/>
        <v>7.0000000000050022E-2</v>
      </c>
      <c r="D36" s="112">
        <v>14</v>
      </c>
      <c r="E36" s="86">
        <f t="shared" si="0"/>
        <v>3461.7900000000009</v>
      </c>
      <c r="F36" s="86">
        <f t="shared" si="4"/>
        <v>0.63999999999987267</v>
      </c>
      <c r="G36" s="112">
        <v>128</v>
      </c>
      <c r="H36" s="86">
        <f t="shared" si="5"/>
        <v>347.37</v>
      </c>
      <c r="I36" s="86">
        <f t="shared" si="6"/>
        <v>6.0000000000002274E-2</v>
      </c>
      <c r="J36" s="112">
        <v>12</v>
      </c>
      <c r="K36" s="85">
        <f t="shared" si="1"/>
        <v>59.669999999999995</v>
      </c>
      <c r="L36" s="88">
        <f t="shared" si="7"/>
        <v>0.68999999999999773</v>
      </c>
      <c r="M36" s="112">
        <v>138</v>
      </c>
      <c r="N36" s="112">
        <v>138</v>
      </c>
    </row>
    <row r="37" spans="1:14" s="35" customFormat="1">
      <c r="A37" s="85">
        <v>23</v>
      </c>
      <c r="B37" s="86">
        <f t="shared" si="2"/>
        <v>562.7600000000001</v>
      </c>
      <c r="C37" s="85">
        <f t="shared" si="3"/>
        <v>7.0000000000050022E-2</v>
      </c>
      <c r="D37" s="112">
        <v>14</v>
      </c>
      <c r="E37" s="86">
        <f t="shared" si="0"/>
        <v>3462.3900000000008</v>
      </c>
      <c r="F37" s="86">
        <f t="shared" si="4"/>
        <v>0.59999999999990905</v>
      </c>
      <c r="G37" s="112">
        <v>120</v>
      </c>
      <c r="H37" s="86">
        <f t="shared" si="5"/>
        <v>347.42</v>
      </c>
      <c r="I37" s="86">
        <f t="shared" si="6"/>
        <v>5.0000000000011369E-2</v>
      </c>
      <c r="J37" s="112">
        <v>10</v>
      </c>
      <c r="K37" s="85">
        <f t="shared" si="1"/>
        <v>60.289999999999992</v>
      </c>
      <c r="L37" s="88">
        <f t="shared" si="7"/>
        <v>0.61999999999999744</v>
      </c>
      <c r="M37" s="112">
        <v>124</v>
      </c>
      <c r="N37" s="112">
        <v>124</v>
      </c>
    </row>
    <row r="38" spans="1:14" s="35" customFormat="1">
      <c r="A38" s="85">
        <v>24</v>
      </c>
      <c r="B38" s="86">
        <f t="shared" si="2"/>
        <v>562.81000000000006</v>
      </c>
      <c r="C38" s="85">
        <f t="shared" si="3"/>
        <v>4.9999999999954525E-2</v>
      </c>
      <c r="D38" s="112">
        <v>10</v>
      </c>
      <c r="E38" s="86">
        <f t="shared" si="0"/>
        <v>3462.9900000000007</v>
      </c>
      <c r="F38" s="86">
        <f t="shared" si="4"/>
        <v>0.59999999999990905</v>
      </c>
      <c r="G38" s="112">
        <v>120</v>
      </c>
      <c r="H38" s="86">
        <f t="shared" si="5"/>
        <v>347.47</v>
      </c>
      <c r="I38" s="86">
        <f t="shared" si="6"/>
        <v>5.0000000000011369E-2</v>
      </c>
      <c r="J38" s="112">
        <v>10</v>
      </c>
      <c r="K38" s="85">
        <f t="shared" si="1"/>
        <v>60.829999999999991</v>
      </c>
      <c r="L38" s="88">
        <f t="shared" si="7"/>
        <v>0.53999999999999915</v>
      </c>
      <c r="M38" s="113">
        <v>108</v>
      </c>
      <c r="N38" s="113">
        <v>108</v>
      </c>
    </row>
    <row r="39" spans="1:14" s="35" customFormat="1">
      <c r="A39" s="85" t="s">
        <v>64</v>
      </c>
      <c r="B39" s="89"/>
      <c r="C39" s="85">
        <f>SUM(C15:C38)</f>
        <v>3.3500000000000227</v>
      </c>
      <c r="D39" s="90">
        <f>SUM(D15:D38)</f>
        <v>670</v>
      </c>
      <c r="E39" s="89"/>
      <c r="F39" s="86">
        <f>SUM(F15:F38)</f>
        <v>19.200000000000728</v>
      </c>
      <c r="G39" s="90">
        <f>SUM(G15:G38)</f>
        <v>3840</v>
      </c>
      <c r="H39" s="85"/>
      <c r="I39" s="86">
        <f>SUM(I15:I38)</f>
        <v>2.5300000000000296</v>
      </c>
      <c r="J39" s="90">
        <f>SUM(J15:J38)</f>
        <v>506</v>
      </c>
      <c r="K39" s="85"/>
      <c r="L39" s="85">
        <f>SUM(L15:L38)</f>
        <v>17.029999999999994</v>
      </c>
      <c r="M39" s="114">
        <f>SUM(M15:M38)</f>
        <v>3406</v>
      </c>
      <c r="N39" s="114">
        <f>SUM(N15:N38)</f>
        <v>3406</v>
      </c>
    </row>
    <row r="40" spans="1:14" s="37" customFormat="1" ht="21" customHeight="1"/>
    <row r="41" spans="1:14" s="37" customFormat="1" ht="42.75" customHeight="1">
      <c r="B41" s="22" t="s">
        <v>38</v>
      </c>
      <c r="I41" s="22" t="s">
        <v>91</v>
      </c>
    </row>
  </sheetData>
  <mergeCells count="11"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</mergeCells>
  <pageMargins left="0.97" right="0.31496062992125984" top="0.15748031496062992" bottom="0.15748031496062992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Сводная_БМЗ</vt:lpstr>
      <vt:lpstr>БМЗ-1 (БМЗ-2)</vt:lpstr>
      <vt:lpstr>РТП-25</vt:lpstr>
      <vt:lpstr>ВОЭК</vt:lpstr>
      <vt:lpstr>Вологдастрой</vt:lpstr>
      <vt:lpstr>Теплоэнергия</vt:lpstr>
      <vt:lpstr>Русская баня</vt:lpstr>
      <vt:lpstr>СЗ (сводная)</vt:lpstr>
      <vt:lpstr>СХ</vt:lpstr>
      <vt:lpstr>ВПЗ,Кондитерская фабрика</vt:lpstr>
      <vt:lpstr>ТП-682</vt:lpstr>
      <vt:lpstr>ТП-809</vt:lpstr>
      <vt:lpstr>РТП-44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manager1</cp:lastModifiedBy>
  <cp:lastPrinted>2018-07-03T12:02:00Z</cp:lastPrinted>
  <dcterms:created xsi:type="dcterms:W3CDTF">2016-05-31T12:21:19Z</dcterms:created>
  <dcterms:modified xsi:type="dcterms:W3CDTF">2018-07-03T12:03:55Z</dcterms:modified>
</cp:coreProperties>
</file>