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W:\_Общая\СОКОЛОВА Ю.Н\ИНВЕСТИЦИОННАЯ ПРОГРАММА_2022_2025\ОТЧЕТ_ИП_3 квартал\"/>
    </mc:Choice>
  </mc:AlternateContent>
  <xr:revisionPtr revIDLastSave="0" documentId="13_ncr:1_{E2F4BB1E-9CF6-464F-9DDA-2FA691D064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10" sheetId="3" r:id="rId1"/>
    <sheet name="П11" sheetId="4" r:id="rId2"/>
    <sheet name="П12" sheetId="5" r:id="rId3"/>
    <sheet name="П13" sheetId="6" r:id="rId4"/>
    <sheet name="П14" sheetId="7" r:id="rId5"/>
    <sheet name="П15" sheetId="8" r:id="rId6"/>
    <sheet name="П16" sheetId="9" r:id="rId7"/>
    <sheet name="П17" sheetId="10" r:id="rId8"/>
    <sheet name="П18" sheetId="11" r:id="rId9"/>
    <sheet name="П19" sheetId="12" r:id="rId10"/>
    <sheet name="П20 Листы1-8" sheetId="13" r:id="rId11"/>
    <sheet name="Листы9-10" sheetId="14" r:id="rId12"/>
  </sheets>
  <definedNames>
    <definedName name="_xlnm.Print_Titles" localSheetId="11">'Листы9-10'!$2:$4</definedName>
    <definedName name="_xlnm.Print_Titles" localSheetId="10">'П20 Листы1-8'!$18:$20</definedName>
  </definedNames>
  <calcPr calcId="181029"/>
</workbook>
</file>

<file path=xl/calcChain.xml><?xml version="1.0" encoding="utf-8"?>
<calcChain xmlns="http://schemas.openxmlformats.org/spreadsheetml/2006/main">
  <c r="CC23" i="8" l="1"/>
  <c r="I29" i="5"/>
  <c r="I28" i="5"/>
  <c r="I22" i="5"/>
  <c r="E32" i="14" l="1"/>
  <c r="E31" i="14"/>
  <c r="E8" i="14"/>
  <c r="AS23" i="9" l="1"/>
  <c r="AS33" i="9"/>
  <c r="CC30" i="8"/>
  <c r="AN23" i="8" l="1"/>
  <c r="BI23" i="8"/>
  <c r="AT23" i="8"/>
  <c r="AT30" i="8"/>
  <c r="AT31" i="8"/>
  <c r="AT33" i="8"/>
  <c r="AT32" i="8"/>
  <c r="AH33" i="10"/>
  <c r="AH32" i="10"/>
  <c r="AH31" i="10"/>
  <c r="AH30" i="10"/>
  <c r="AE30" i="10"/>
  <c r="AE29" i="10"/>
  <c r="AH29" i="10"/>
  <c r="AW23" i="10"/>
  <c r="AW33" i="10"/>
  <c r="AW29" i="10"/>
  <c r="AW32" i="10"/>
  <c r="H33" i="10"/>
  <c r="E33" i="10" s="1"/>
  <c r="H32" i="10"/>
  <c r="H31" i="10"/>
  <c r="H30" i="10"/>
  <c r="D23" i="10"/>
  <c r="D30" i="10"/>
  <c r="E29" i="10"/>
  <c r="E30" i="10"/>
  <c r="H29" i="10"/>
  <c r="E23" i="10"/>
  <c r="H23" i="10"/>
  <c r="W23" i="10"/>
  <c r="W33" i="10"/>
  <c r="W32" i="10"/>
  <c r="W31" i="10"/>
  <c r="W30" i="10"/>
  <c r="W29" i="10"/>
  <c r="J30" i="7"/>
  <c r="J24" i="7"/>
  <c r="Y34" i="7"/>
  <c r="J34" i="7" s="1"/>
  <c r="N34" i="7"/>
  <c r="N33" i="7"/>
  <c r="N32" i="7"/>
  <c r="N31" i="7"/>
  <c r="N24" i="7"/>
  <c r="BW29" i="8"/>
  <c r="CC33" i="8"/>
  <c r="CC32" i="8"/>
  <c r="CC31" i="8"/>
  <c r="BY24" i="6"/>
  <c r="BY34" i="6"/>
  <c r="BY32" i="6"/>
  <c r="BY31" i="6"/>
  <c r="BY30" i="6"/>
  <c r="BY33" i="6"/>
  <c r="BJ25" i="6"/>
  <c r="BJ24" i="6" s="1"/>
  <c r="BJ26" i="6"/>
  <c r="BJ30" i="6"/>
  <c r="O32" i="5"/>
  <c r="O22" i="5"/>
  <c r="T34" i="4"/>
  <c r="L32" i="4"/>
  <c r="L26" i="4"/>
  <c r="L25" i="4"/>
  <c r="L24" i="4"/>
  <c r="N32" i="3"/>
  <c r="N22" i="3"/>
  <c r="N23" i="3"/>
  <c r="I25" i="4"/>
  <c r="BJ34" i="6" l="1"/>
  <c r="O23" i="5"/>
  <c r="M22" i="5"/>
  <c r="O28" i="5"/>
  <c r="O24" i="5"/>
  <c r="T31" i="4"/>
  <c r="T30" i="4"/>
  <c r="T29" i="4"/>
  <c r="T28" i="4"/>
  <c r="T27" i="4"/>
  <c r="T26" i="4"/>
  <c r="T25" i="4"/>
  <c r="T24" i="4"/>
  <c r="N24" i="4"/>
  <c r="N30" i="4"/>
  <c r="N34" i="4"/>
  <c r="I34" i="4"/>
  <c r="I30" i="4"/>
  <c r="I26" i="4"/>
  <c r="I24" i="4"/>
  <c r="L34" i="4"/>
  <c r="R31" i="3"/>
  <c r="R28" i="3"/>
  <c r="Q28" i="3"/>
  <c r="N28" i="3"/>
  <c r="H28" i="3"/>
  <c r="H31" i="3"/>
  <c r="Q31" i="3" s="1"/>
  <c r="H22" i="3"/>
  <c r="L30" i="4"/>
  <c r="M32" i="5"/>
  <c r="N29" i="3"/>
  <c r="O29" i="5" s="1"/>
  <c r="I32" i="5" s="1"/>
  <c r="N30" i="3"/>
  <c r="H30" i="3" s="1"/>
  <c r="J30" i="3"/>
  <c r="O31" i="5"/>
  <c r="I31" i="5" s="1"/>
  <c r="T33" i="4"/>
  <c r="I31" i="4"/>
  <c r="N31" i="4" s="1"/>
  <c r="I32" i="4"/>
  <c r="I33" i="4"/>
  <c r="L31" i="4"/>
  <c r="L33" i="4"/>
  <c r="H29" i="3" l="1"/>
  <c r="Q22" i="3"/>
  <c r="H32" i="3"/>
  <c r="R22" i="3"/>
  <c r="O30" i="5"/>
  <c r="I30" i="5" s="1"/>
  <c r="R32" i="3"/>
  <c r="R22" i="5"/>
  <c r="AJ23" i="10"/>
  <c r="AM23" i="10"/>
  <c r="AH23" i="10" s="1"/>
  <c r="AE23" i="10" s="1"/>
  <c r="AR23" i="10"/>
  <c r="AD33" i="10"/>
  <c r="AD32" i="10"/>
  <c r="AD31" i="10"/>
  <c r="AD30" i="10"/>
  <c r="AD23" i="10"/>
  <c r="D33" i="10"/>
  <c r="D32" i="10"/>
  <c r="D31" i="10"/>
  <c r="AR33" i="10"/>
  <c r="AR32" i="10"/>
  <c r="AR31" i="10"/>
  <c r="AR30" i="10"/>
  <c r="AE32" i="10"/>
  <c r="AE31" i="10"/>
  <c r="AE33" i="10"/>
  <c r="AJ33" i="10"/>
  <c r="AJ32" i="10"/>
  <c r="AJ31" i="10"/>
  <c r="AJ30" i="10"/>
  <c r="AM33" i="10"/>
  <c r="AM32" i="10"/>
  <c r="AM31" i="10"/>
  <c r="AM30" i="10"/>
  <c r="M23" i="10"/>
  <c r="X34" i="7"/>
  <c r="X33" i="7"/>
  <c r="X32" i="7"/>
  <c r="X31" i="7"/>
  <c r="AO34" i="6"/>
  <c r="AO33" i="6"/>
  <c r="AO32" i="6"/>
  <c r="AO31" i="6"/>
  <c r="AO24" i="6"/>
  <c r="T31" i="5"/>
  <c r="T29" i="5"/>
  <c r="T30" i="5"/>
  <c r="T32" i="5"/>
  <c r="R32" i="5"/>
  <c r="T22" i="5"/>
  <c r="K32" i="5"/>
  <c r="M31" i="5"/>
  <c r="M30" i="5"/>
  <c r="K30" i="5"/>
  <c r="M29" i="5"/>
  <c r="R29" i="3"/>
  <c r="Q29" i="3"/>
  <c r="L22" i="3"/>
  <c r="Q30" i="3"/>
  <c r="R30" i="3"/>
  <c r="L32" i="3"/>
  <c r="L30" i="3"/>
  <c r="L29" i="3"/>
  <c r="K30" i="3"/>
  <c r="L31" i="3"/>
  <c r="D195" i="13" l="1"/>
  <c r="D52" i="13"/>
  <c r="D37" i="13"/>
  <c r="E7" i="14" l="1"/>
  <c r="E6" i="14" s="1"/>
  <c r="E5" i="14" s="1"/>
  <c r="T28" i="5"/>
  <c r="T27" i="5"/>
  <c r="T26" i="5"/>
  <c r="T25" i="5"/>
  <c r="T24" i="5"/>
  <c r="T23" i="5"/>
  <c r="J22" i="3"/>
  <c r="R31" i="5" l="1"/>
  <c r="R29" i="5"/>
  <c r="R28" i="5"/>
  <c r="R27" i="5"/>
  <c r="R26" i="5"/>
  <c r="R25" i="5"/>
  <c r="R24" i="5"/>
  <c r="R23" i="5"/>
  <c r="K31" i="5"/>
  <c r="R30" i="5"/>
  <c r="K29" i="5"/>
  <c r="E32" i="10"/>
  <c r="E31" i="10"/>
  <c r="J32" i="10"/>
  <c r="J31" i="10"/>
  <c r="J30" i="10"/>
  <c r="J23" i="10"/>
  <c r="M33" i="10"/>
  <c r="J33" i="10" s="1"/>
  <c r="M32" i="10"/>
  <c r="M31" i="10"/>
  <c r="M30" i="10"/>
  <c r="S34" i="7"/>
  <c r="Q32" i="3"/>
  <c r="Q27" i="3"/>
  <c r="Q26" i="3"/>
  <c r="Q25" i="3"/>
  <c r="Q24" i="3"/>
  <c r="Q23" i="3"/>
  <c r="R27" i="3"/>
  <c r="R26" i="3"/>
  <c r="R25" i="3"/>
  <c r="R24" i="3"/>
  <c r="R23" i="3"/>
  <c r="N29" i="4"/>
  <c r="N28" i="4"/>
  <c r="N27" i="4"/>
  <c r="N26" i="4"/>
  <c r="N25" i="4"/>
  <c r="T32" i="4"/>
  <c r="N33" i="4"/>
  <c r="N32" i="4"/>
  <c r="J32" i="3"/>
  <c r="J29" i="3"/>
  <c r="D349" i="13"/>
  <c r="K22" i="5" l="1"/>
  <c r="D339" i="13"/>
  <c r="D251" i="13"/>
  <c r="D249" i="13"/>
  <c r="D243" i="13"/>
  <c r="D242" i="13"/>
  <c r="D184" i="13"/>
  <c r="D241" i="13" s="1"/>
  <c r="D201" i="13"/>
  <c r="D210" i="13"/>
  <c r="D209" i="13" s="1"/>
  <c r="D199" i="13" l="1"/>
  <c r="D198" i="13"/>
  <c r="D197" i="13"/>
  <c r="D196" i="13"/>
  <c r="D191" i="13"/>
  <c r="D190" i="13"/>
  <c r="D189" i="13"/>
  <c r="D186" i="13" s="1"/>
  <c r="D172" i="13"/>
  <c r="D166" i="13" s="1"/>
  <c r="D159" i="13"/>
  <c r="D154" i="13"/>
  <c r="D153" i="13" s="1"/>
  <c r="D144" i="13" s="1"/>
  <c r="D68" i="13"/>
  <c r="D8" i="14"/>
  <c r="D6" i="14"/>
  <c r="D32" i="14"/>
  <c r="D31" i="14" s="1"/>
  <c r="D7" i="14"/>
  <c r="D5" i="14" s="1"/>
  <c r="D129" i="13" l="1"/>
  <c r="D123" i="13" s="1"/>
  <c r="D114" i="13"/>
  <c r="D28" i="13" s="1"/>
  <c r="D22" i="13" s="1"/>
  <c r="D138" i="13"/>
  <c r="D76" i="13" l="1"/>
  <c r="D69" i="13"/>
  <c r="D43" i="13"/>
  <c r="D61" i="13"/>
  <c r="D55" i="13"/>
  <c r="D95" i="13"/>
  <c r="D102" i="13"/>
  <c r="D86" i="13" l="1"/>
  <c r="D80" i="13" s="1"/>
  <c r="D108" i="13" s="1"/>
  <c r="D72" i="13"/>
  <c r="D71" i="13"/>
  <c r="D67" i="13"/>
  <c r="D63" i="13"/>
  <c r="D54" i="13"/>
  <c r="T25" i="9" l="1"/>
  <c r="E25" i="9"/>
  <c r="V33" i="11" l="1"/>
  <c r="N25" i="11"/>
  <c r="N24" i="11" s="1"/>
  <c r="N23" i="11" s="1"/>
  <c r="V32" i="11"/>
  <c r="V31" i="11" s="1"/>
  <c r="V30" i="11" s="1"/>
  <c r="E26" i="7" l="1"/>
</calcChain>
</file>

<file path=xl/sharedStrings.xml><?xml version="1.0" encoding="utf-8"?>
<sst xmlns="http://schemas.openxmlformats.org/spreadsheetml/2006/main" count="3729" uniqueCount="940">
  <si>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</si>
  <si>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</si>
  <si>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</si>
  <si>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</si>
  <si>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Номер группы
инвести-ционных
проектов</t>
  </si>
  <si>
    <t>Наименование инвестиционного проекта (группы инвестиционных проектов)</t>
  </si>
  <si>
    <t>Идентификатор
инвестиционного проекта</t>
  </si>
  <si>
    <t>План</t>
  </si>
  <si>
    <t>Факт</t>
  </si>
  <si>
    <t>%</t>
  </si>
  <si>
    <t>Причины отклонений</t>
  </si>
  <si>
    <t>Приложение № 10
к приказу Минэнерго России
от 25 апреля 2018 г. № 320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</si>
  <si>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</si>
  <si>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>Отклонение от плана финансирования по итогам отчетного периода</t>
  </si>
  <si>
    <t>Всего</t>
  </si>
  <si>
    <t>I квартал</t>
  </si>
  <si>
    <t>II квартал</t>
  </si>
  <si>
    <t>III квартал</t>
  </si>
  <si>
    <t>IV квартал</t>
  </si>
  <si>
    <t>млн рублей (с НДС)</t>
  </si>
  <si>
    <t>Оценка полной стоимости инвестицион-ного проекта в прогнозных ценах соответству-ющих лет,
млн рублей
(с НДС)</t>
  </si>
  <si>
    <t>Остаток финансирова-ния капиталь-ных вложений на конец отчет-ного периода в прогнозных ценах соответству-ющих лет,
млн рублей
(с НДС)</t>
  </si>
  <si>
    <t>Год раскрытия информации: ___2022____ год</t>
  </si>
  <si>
    <t>1.2</t>
  </si>
  <si>
    <t>Реконструкция, модернизация, техническое перевооружение,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</si>
  <si>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</si>
  <si>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</si>
  <si>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</si>
  <si>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</si>
  <si>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ОБЩЕСТВО С ОГРАНИЧЕННОЙ ОТВЕТСТВЕННОСТЬЮ «ГОРОДСКАЯ ЭЛЕКТРОСЕТЕВАЯ КОМПАНИЯ»</t>
  </si>
  <si>
    <t>1.2.3</t>
  </si>
  <si>
    <t>Развитие и модернизация учета электрической энергии (мощности), всего, в том числе:</t>
  </si>
  <si>
    <t>Г</t>
  </si>
  <si>
    <t>1.2.3.1</t>
  </si>
  <si>
    <t>«Установка приборов учета, класс напряжения 0,22 (0,4) кВ, всего, в том числе:»</t>
  </si>
  <si>
    <t>Реализация мероприятий по интеллектуальному учету электричекой энергии</t>
  </si>
  <si>
    <t>L_ISUE_1.2.3.1_02</t>
  </si>
  <si>
    <t>Реконструкция трансформаторной подстанции 2х630 кВА с заменой силового трансформатора ТП "Авторемзавод-1" г. Грязовец</t>
  </si>
  <si>
    <t>L_TP_1.2.1.1_10</t>
  </si>
  <si>
    <t xml:space="preserve">Реконструкция трансформаторной подстанции 1х400 кВА с заменой силового трансформатора ЗТП-8 п. Ермаково, Вологодский район </t>
  </si>
  <si>
    <t>L_TP_1.2.1.1_11</t>
  </si>
  <si>
    <t xml:space="preserve">Реконструкция трансформаторной подстанции 2х400 кВА с заменой силовых трансформаторов ЗТП-Надеево-1 п. Надеево, Вологодский район </t>
  </si>
  <si>
    <t>L_TP_1.2.1.1_17</t>
  </si>
  <si>
    <t>Реконструкция трансформаторной подстанции 2х400 кВА заменой силовых трансформаторов ТП "Котельная" г. Вологда,, Пошехонское шоссе д. 18</t>
  </si>
  <si>
    <t>L_TP_1.2.1.1_12</t>
  </si>
  <si>
    <t>ВСЕГО по инвестиционной программе, в том числе:</t>
  </si>
  <si>
    <t>Приложение № 11
к приказу Минэнерго России
от 25 апреля 2018 г. № 320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</si>
  <si>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</si>
  <si>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Идентификатор инвестиционного проекта</t>
  </si>
  <si>
    <t>Финансирование капитальных вложений, млн рублей (с НДС)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</si>
  <si>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</si>
  <si>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</si>
  <si>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</si>
  <si>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</si>
  <si>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</si>
  <si>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Общий фактический объем финансирования, в том числе за счет:</t>
  </si>
  <si>
    <t>млн рублей
(с НДС)</t>
  </si>
  <si>
    <t>Приложение № 12
к приказу Минэнерго России
от 25 апреля 2018 г. № 320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</si>
  <si>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</si>
  <si>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Полная сметная стоимость инвестицион-ного проекта в соответствии с утвержденной проектной документацией в базисном уровне цен,
млн рублей
(без НДС)</t>
  </si>
  <si>
    <t>Остаток освоения капитальных вложений на конец отчетного периода,
млн рублей (без НДС)</t>
  </si>
  <si>
    <t>Отклонение от плана освоения по итогам отчетного периода</t>
  </si>
  <si>
    <t>в базисном уровне цен</t>
  </si>
  <si>
    <t>в прогнозных ценах соответствующих лет</t>
  </si>
  <si>
    <t>млн рублей (без НДС)</t>
  </si>
  <si>
    <t>Приложение № 13
к приказу Минэнерго России
от 25 апреля 2018 г. № 320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</si>
  <si>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</si>
  <si>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Год раскрытия информации: __2022_____ год</t>
  </si>
  <si>
    <t>Первоначальная стоимость принимаемых к учету основных средств и нематериальных активов,
млн рублей
(без НДС)</t>
  </si>
  <si>
    <t>Отклонение от плана ввода основных средств по итогам отчетного периода</t>
  </si>
  <si>
    <t>нематериаль-ные активы</t>
  </si>
  <si>
    <t>основные средства</t>
  </si>
  <si>
    <t>нематериальные активы</t>
  </si>
  <si>
    <t>млн рублей
(без НДС)</t>
  </si>
  <si>
    <t>МВхА</t>
  </si>
  <si>
    <t>Мвар</t>
  </si>
  <si>
    <t>км ЛЭП</t>
  </si>
  <si>
    <t>МВт</t>
  </si>
  <si>
    <t>Другое</t>
  </si>
  <si>
    <t>5.1</t>
  </si>
  <si>
    <t>5.2</t>
  </si>
  <si>
    <t>5.3</t>
  </si>
  <si>
    <t>5.4</t>
  </si>
  <si>
    <t>5.5</t>
  </si>
  <si>
    <t>5.6</t>
  </si>
  <si>
    <t>5.7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</si>
  <si>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</si>
  <si>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</si>
  <si>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</si>
  <si>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</si>
  <si>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</si>
  <si>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</si>
  <si>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</si>
  <si>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</si>
  <si>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</si>
  <si>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</si>
  <si>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</si>
  <si>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</si>
  <si>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</si>
  <si>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</si>
  <si>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</si>
  <si>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</si>
  <si>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</si>
  <si>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</si>
  <si>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</si>
  <si>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</si>
  <si>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5.3.7</t>
  </si>
  <si>
    <t>5.4.1</t>
  </si>
  <si>
    <t>5.4.2</t>
  </si>
  <si>
    <t>5.4.3</t>
  </si>
  <si>
    <t>5.4.4</t>
  </si>
  <si>
    <t>5.4.5</t>
  </si>
  <si>
    <t>5.4.6</t>
  </si>
  <si>
    <t>5.4.7</t>
  </si>
  <si>
    <t>6.1</t>
  </si>
  <si>
    <t>6.2</t>
  </si>
  <si>
    <t>6.3</t>
  </si>
  <si>
    <t>6.4</t>
  </si>
  <si>
    <t>6.5</t>
  </si>
  <si>
    <t>6.6</t>
  </si>
  <si>
    <t>6.7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</si>
  <si>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</si>
  <si>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</si>
  <si>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</si>
  <si>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</si>
  <si>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</si>
  <si>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</si>
  <si>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</si>
  <si>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</si>
  <si>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</si>
  <si>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</si>
  <si>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</si>
  <si>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</si>
  <si>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</si>
  <si>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</si>
  <si>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</si>
  <si>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</si>
  <si>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</si>
  <si>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</si>
  <si>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</si>
  <si>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</si>
  <si>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</si>
  <si>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</si>
  <si>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</si>
  <si>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</si>
  <si>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</si>
  <si>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</si>
  <si>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</si>
  <si>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</si>
  <si>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7</t>
  </si>
  <si>
    <t>8</t>
  </si>
  <si>
    <t>9</t>
  </si>
  <si>
    <t>10</t>
  </si>
  <si>
    <t>11</t>
  </si>
  <si>
    <t>Приложение № 14
к приказу Минэнерго России
от 25 апреля 2018 г. № 320</t>
  </si>
  <si>
    <t>Форма 14. Отчет о постановке объектов электросетевого хозяйства под напряжение и (или) включении объектов капитального строительства</t>
  </si>
  <si>
    <t>для проведения пусконаладочных работ (квартальный)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</si>
  <si>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мощности*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</si>
  <si>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</si>
  <si>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</si>
  <si>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</si>
  <si>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</si>
  <si>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</si>
  <si>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</si>
  <si>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</si>
  <si>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</si>
  <si>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</si>
  <si>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</si>
  <si>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</si>
  <si>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</si>
  <si>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</si>
  <si>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</si>
  <si>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</si>
  <si>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</si>
  <si>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</si>
  <si>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</si>
  <si>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</si>
  <si>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</si>
  <si>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мощности.</t>
  </si>
  <si>
    <t>Приложение № 15
к приказу Минэнерго России
от 25 апреля 2018 г. № 320</t>
  </si>
  <si>
    <t>Форма 15. Отчет об исполнении плана ввода объектов инвестиционной деятельности (мощностей) в эксплуатацию (квартальный)</t>
  </si>
  <si>
    <t>Отклонения от плановых показателей по итогам отчетного периода</t>
  </si>
  <si>
    <t>км ВЛ 1-цеп</t>
  </si>
  <si>
    <t>км ВЛ 2-цеп</t>
  </si>
  <si>
    <t>км КЛ</t>
  </si>
  <si>
    <t>7.6</t>
  </si>
  <si>
    <t>7.7</t>
  </si>
  <si>
    <t>нд</t>
  </si>
  <si>
    <t>Приложение № 16
к приказу Минэнерго России
от 25 апреля 2018 г. № 320</t>
  </si>
  <si>
    <t>Форма 16. Отчет об исполнении плана вывода объектов инвестиционной деятельности (мощностей) из эксплуатации (квартальный)</t>
  </si>
  <si>
    <t>Наименование объекта, выводимого из эксплуатации</t>
  </si>
  <si>
    <t>Приложение № 17
к приказу Минэнерго России
от 25 апреля 2018 г. № 320</t>
  </si>
  <si>
    <t>Форма 17. Отчет об исполнении основных этапов работ по инвестиционным проектам инвестиционной программы (квартальный)</t>
  </si>
  <si>
    <t>Год раскрытия информации: ____2022___ год</t>
  </si>
  <si>
    <t>Освоение капитальных вложений года N, млн. рублей (без НДС)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</si>
  <si>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</si>
  <si>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</si>
  <si>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</si>
  <si>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</si>
  <si>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</si>
  <si>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6</t>
  </si>
  <si>
    <t>7.1.1</t>
  </si>
  <si>
    <t>7.1.2</t>
  </si>
  <si>
    <t>7.1.3</t>
  </si>
  <si>
    <t>7.1.4</t>
  </si>
  <si>
    <t>7.1.5</t>
  </si>
  <si>
    <t>7.2.1</t>
  </si>
  <si>
    <t>7.2.2</t>
  </si>
  <si>
    <t>7.2.3</t>
  </si>
  <si>
    <t>7.2.4</t>
  </si>
  <si>
    <t>7.2.5</t>
  </si>
  <si>
    <t>7.3.1</t>
  </si>
  <si>
    <t>7.3.2</t>
  </si>
  <si>
    <t>7.3.3</t>
  </si>
  <si>
    <t>7.3.4</t>
  </si>
  <si>
    <t>7.3.5</t>
  </si>
  <si>
    <t>7.4.1</t>
  </si>
  <si>
    <t>7.4.2</t>
  </si>
  <si>
    <t>7.4.3</t>
  </si>
  <si>
    <t>7.4.4</t>
  </si>
  <si>
    <t>7.4.5</t>
  </si>
  <si>
    <t>Приложение № 18
к приказу Минэнерго России
от 25 апреля 2018 г. № 320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</si>
  <si>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</si>
  <si>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</si>
  <si>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</si>
  <si>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</si>
  <si>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</si>
  <si>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</si>
  <si>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4.1</t>
  </si>
  <si>
    <t>4.2</t>
  </si>
  <si>
    <t>4.3</t>
  </si>
  <si>
    <t>4.4</t>
  </si>
  <si>
    <t>Приложение № 19
к приказу Минэнерго России
от 25 апреля 2018 г. № 320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</si>
  <si>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</t>
  </si>
  <si>
    <t>для присоединения потребителей отдельно по каждому центру питания напряжением 35 кВ и выше (квартальный)</t>
  </si>
  <si>
    <t xml:space="preserve">                Отчет о реализации инвестиционной программы </t>
  </si>
  <si>
    <t xml:space="preserve">                        ОБЩЕСТВО С ОГРАНИЧЕННОЙ ОТВЕТСТВЕННОСТЬЮ «ГОРОДСКАЯ ЭЛЕКТРОСЕТЕВАЯ КОМПАНИЯ»</t>
  </si>
  <si>
    <t>Наименование центра питания</t>
  </si>
  <si>
    <t>Место расположения центра питания: 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</si>
  <si>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</si>
  <si>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</si>
  <si>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</si>
  <si>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t>Фактическое снижение потерь, кВт×ч/год</t>
  </si>
  <si>
    <t>факт на конец отчетного периода</t>
  </si>
  <si>
    <t>Примечание: Словосочетания вида «год N», «год (N–1)»,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«–».</t>
  </si>
  <si>
    <t>Приложение № 20</t>
  </si>
  <si>
    <t>к приказу Минэнерго России</t>
  </si>
  <si>
    <t>от 25 апреля 2018 г. № 320</t>
  </si>
  <si>
    <t>Форма 20. Отчет об исполнении финансового плана субъекта электроэнергетики (квартальный)</t>
  </si>
  <si>
    <t xml:space="preserve">Инвестиционная программа </t>
  </si>
  <si>
    <t xml:space="preserve">Субъект Российской Федерации: </t>
  </si>
  <si>
    <t>Вологодская область</t>
  </si>
  <si>
    <t>Год раскрытия (предоставления) информации: ___2022____ год</t>
  </si>
  <si>
    <t>Утвержденные плановые значения показателей приведены в соответствии с</t>
  </si>
  <si>
    <t>1. Финансово-экономическая модель деятельности субъекта электроэнергетики</t>
  </si>
  <si>
    <t>№ п/п</t>
  </si>
  <si>
    <t>Показатель</t>
  </si>
  <si>
    <t>Ед. изм.</t>
  </si>
  <si>
    <t>Отклонение от плановых значений по итогам отчетного периода</t>
  </si>
  <si>
    <t>в ед. измерений</t>
  </si>
  <si>
    <t>в про-центах,
%</t>
  </si>
  <si>
    <t>БЮДЖЕТ ДОХОДОВ И РАСХОДОВ</t>
  </si>
  <si>
    <t>1</t>
  </si>
  <si>
    <t>Выручка от реализации товаров (работ, услуг) всего, в том числе*:</t>
  </si>
  <si>
    <t>млн рублей</t>
  </si>
  <si>
    <t>1.1</t>
  </si>
  <si>
    <t>Производство и поставка электрической энергии и мощности всего, в том числе: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</si>
  <si>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</si>
  <si>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</si>
  <si>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</si>
  <si>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</si>
  <si>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</si>
  <si>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</si>
  <si>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</si>
  <si>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</si>
  <si>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</si>
  <si>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1.4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</si>
  <si>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</si>
  <si>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</si>
  <si>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</si>
  <si>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</si>
  <si>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</si>
  <si>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</si>
  <si>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Реализация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</si>
  <si>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</si>
  <si>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</si>
  <si>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</si>
  <si>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в части управления технологическими режимами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</si>
  <si>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</si>
  <si>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</si>
  <si>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</si>
  <si>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</si>
  <si>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</si>
  <si>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</si>
  <si>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</si>
  <si>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</si>
  <si>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</si>
  <si>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</si>
  <si>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</si>
  <si>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</si>
  <si>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</si>
  <si>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</si>
  <si>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</si>
  <si>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</si>
  <si>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</si>
  <si>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</si>
  <si>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</si>
  <si>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</si>
  <si>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</si>
  <si>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</si>
  <si>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</si>
  <si>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</si>
  <si>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</si>
  <si>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</si>
  <si>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</si>
  <si>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</si>
  <si>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</si>
  <si>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</si>
  <si>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</si>
  <si>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</si>
  <si>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</si>
  <si>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</si>
  <si>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</si>
  <si>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</si>
  <si>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</si>
  <si>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</si>
  <si>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</si>
  <si>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</si>
  <si>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</si>
  <si>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</si>
  <si>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</si>
  <si>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</si>
  <si>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</si>
  <si>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</si>
  <si>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</si>
  <si>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</si>
  <si>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</si>
  <si>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</si>
  <si>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</si>
  <si>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</si>
  <si>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</si>
  <si>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</si>
  <si>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</si>
  <si>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</si>
  <si>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</si>
  <si>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</si>
  <si>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</si>
  <si>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</si>
  <si>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</si>
  <si>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</si>
  <si>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</si>
  <si>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</si>
  <si>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</si>
  <si>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</si>
  <si>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</si>
  <si>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</si>
  <si>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</si>
  <si>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</si>
  <si>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</si>
  <si>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</si>
  <si>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</si>
  <si>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</si>
  <si>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I–строка II) всего,
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</si>
  <si>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</si>
  <si>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</si>
  <si>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</si>
  <si>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</si>
  <si>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</si>
  <si>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</si>
  <si>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</si>
  <si>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</si>
  <si>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</si>
  <si>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</si>
  <si>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</si>
  <si>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</si>
  <si>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</si>
  <si>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</si>
  <si>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</si>
  <si>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4.1–строка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</si>
  <si>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</si>
  <si>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</si>
  <si>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</si>
  <si>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</si>
  <si>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</si>
  <si>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</si>
  <si>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</si>
  <si>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</si>
  <si>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</si>
  <si>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</si>
  <si>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</si>
  <si>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</si>
  <si>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</si>
  <si>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</si>
  <si>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</si>
  <si>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</si>
  <si>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</si>
  <si>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</si>
  <si>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>4.2.4</t>
  </si>
  <si>
    <t>прочие внереализационные расходы</t>
  </si>
  <si>
    <t>V</t>
  </si>
  <si>
    <t>Прибыль (убыток) до налогообложения (строка III+строка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</si>
  <si>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</si>
  <si>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5.8</t>
  </si>
  <si>
    <t>5.8.1</t>
  </si>
  <si>
    <t>5.8.2</t>
  </si>
  <si>
    <t>5.9</t>
  </si>
  <si>
    <t>VI</t>
  </si>
  <si>
    <t>Налог на прибыль всего, в том числе: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</si>
  <si>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</si>
  <si>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</si>
  <si>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</si>
  <si>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Оказание услуг по технологическому присоединению;</t>
  </si>
  <si>
    <t>Реализация электрической энергии и мощности;</t>
  </si>
  <si>
    <t>Реализация тепловой энергии (мощности);</t>
  </si>
  <si>
    <t>6.8</t>
  </si>
  <si>
    <t>6.8.1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</si>
  <si>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</si>
  <si>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</si>
  <si>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</si>
  <si>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</si>
  <si>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</si>
  <si>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</si>
  <si>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</si>
  <si>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</si>
  <si>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</si>
  <si>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</si>
  <si>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</si>
  <si>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</si>
  <si>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</si>
  <si>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</si>
  <si>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</si>
  <si>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</si>
  <si>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–</t>
  </si>
  <si>
    <t>Прибыль до налогообложения без учета процентов к уплате и амортизации (строка V+строка 4.2.2+строка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</si>
  <si>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</si>
  <si>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</si>
  <si>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</si>
  <si>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</si>
  <si>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</si>
  <si>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</si>
  <si>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</si>
  <si>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</si>
  <si>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</si>
  <si>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</si>
  <si>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</si>
  <si>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</si>
  <si>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</si>
  <si>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</si>
  <si>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</si>
  <si>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</si>
  <si>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</si>
  <si>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</si>
  <si>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</si>
  <si>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</si>
  <si>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</si>
  <si>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</si>
  <si>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</si>
  <si>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</si>
  <si>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</si>
  <si>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</si>
  <si>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</si>
  <si>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</si>
  <si>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</si>
  <si>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</si>
  <si>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</si>
  <si>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</si>
  <si>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</si>
  <si>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</si>
  <si>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</si>
  <si>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</si>
  <si>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</si>
  <si>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</si>
  <si>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</si>
  <si>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</si>
  <si>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</si>
  <si>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</si>
  <si>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</si>
  <si>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</si>
  <si>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</si>
  <si>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</si>
  <si>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</si>
  <si>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</si>
  <si>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</si>
  <si>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</si>
  <si>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</si>
  <si>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</si>
  <si>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</si>
  <si>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</si>
  <si>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</si>
  <si>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</si>
  <si>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</si>
  <si>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</si>
  <si>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</si>
  <si>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</si>
  <si>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</si>
  <si>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</si>
  <si>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</si>
  <si>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</si>
  <si>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</si>
  <si>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</si>
  <si>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>Поступления по заключенным инвестиционным соглашениям, в том числе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</si>
  <si>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</si>
  <si>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</si>
  <si>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</si>
  <si>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</si>
  <si>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</si>
  <si>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</si>
  <si>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</si>
  <si>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</si>
  <si>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</si>
  <si>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</si>
  <si>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</si>
  <si>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</si>
  <si>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</si>
  <si>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</si>
  <si>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</si>
  <si>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</si>
  <si>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</si>
  <si>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</si>
  <si>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</si>
  <si>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</si>
  <si>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</si>
  <si>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</si>
  <si>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</si>
  <si>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</si>
  <si>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</si>
  <si>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</si>
  <si>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</si>
  <si>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</si>
  <si>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</si>
  <si>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</si>
  <si>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</si>
  <si>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</si>
  <si>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</si>
  <si>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</si>
  <si>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</si>
  <si>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</si>
  <si>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</si>
  <si>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</si>
  <si>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</si>
  <si>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</si>
  <si>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</si>
  <si>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</si>
  <si>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</si>
  <si>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</si>
  <si>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</si>
  <si>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</si>
  <si>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</si>
  <si>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</si>
  <si>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</si>
  <si>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</si>
  <si>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</si>
  <si>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</si>
  <si>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</si>
  <si>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</si>
  <si>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</si>
  <si>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</si>
  <si>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</si>
  <si>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</si>
  <si>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</si>
  <si>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</si>
  <si>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</si>
  <si>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</si>
  <si>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</si>
  <si>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</si>
  <si>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</si>
  <si>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</si>
  <si>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</si>
  <si>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</si>
  <si>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
(строка Х–строка XI) всего, в том числе:</t>
  </si>
  <si>
    <t>XVII</t>
  </si>
  <si>
    <t>Сальдо денежных средств по инвестиционным операциям всего (строка XII–строка XIII), всего, в том числе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</si>
  <si>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</si>
  <si>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</si>
  <si>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</si>
  <si>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</si>
  <si>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</si>
  <si>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XIV–строка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</si>
  <si>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</si>
  <si>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</si>
  <si>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</si>
  <si>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</si>
  <si>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</si>
  <si>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</si>
  <si>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</si>
  <si>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
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</si>
  <si>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</si>
  <si>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</si>
  <si>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</si>
  <si>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</si>
  <si>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</si>
  <si>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</si>
  <si>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</si>
  <si>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</si>
  <si>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>производство и поставка электрической энергии и мощности всего, в том числе:</t>
  </si>
  <si>
    <t>23.1.1.a</t>
  </si>
  <si>
    <t>из нее просроченная</t>
  </si>
  <si>
    <t>23.1.1.1</t>
  </si>
  <si>
    <t>23.1.1.1.a</t>
  </si>
  <si>
    <t>23.1.1.2</t>
  </si>
  <si>
    <t>23.1.1.2.a</t>
  </si>
  <si>
    <t>23.1.1.3</t>
  </si>
  <si>
    <t>23.1.1.3.a</t>
  </si>
  <si>
    <t>23.1.2</t>
  </si>
  <si>
    <t>производство и поставка тепловой энергии (мощности)</t>
  </si>
  <si>
    <t>23.1.2.a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</si>
  <si>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</si>
  <si>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</si>
  <si>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</si>
  <si>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</si>
  <si>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</si>
  <si>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23.1.4.a</t>
  </si>
  <si>
    <t>23.1.5</t>
  </si>
  <si>
    <t>оказание услуг по технологическому присоединению</t>
  </si>
  <si>
    <t>23.1.5.a</t>
  </si>
  <si>
    <t>23.1.7</t>
  </si>
  <si>
    <t>реализация электрической энергии и мощности</t>
  </si>
  <si>
    <t>23.1.6.а</t>
  </si>
  <si>
    <t>реализация тепловой энергии (мощности)</t>
  </si>
  <si>
    <t>23.1.7.a</t>
  </si>
  <si>
    <t>23.1.8</t>
  </si>
  <si>
    <t>оказание услуг по оперативно-диспетчерскому управлению в электроэнергетике всего, в том числе:</t>
  </si>
  <si>
    <t>23.1.8.a</t>
  </si>
  <si>
    <t>23.1.8.1</t>
  </si>
  <si>
    <t>23.1.8.1.a</t>
  </si>
  <si>
    <t>23.1.8.2</t>
  </si>
  <si>
    <t>23.1.8.2.a</t>
  </si>
  <si>
    <t>23.1.9</t>
  </si>
  <si>
    <t>прочая деятельность</t>
  </si>
  <si>
    <t>23.1.9.a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</si>
  <si>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</si>
  <si>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</si>
  <si>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</si>
  <si>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</si>
  <si>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23.2.1.a</t>
  </si>
  <si>
    <t>23.2.2</t>
  </si>
  <si>
    <t>поставщикам покупной энергии всего, в том числе:</t>
  </si>
  <si>
    <t>23.2.2.1</t>
  </si>
  <si>
    <t>23.2.2.1.a</t>
  </si>
  <si>
    <t>23.2.2.2</t>
  </si>
  <si>
    <t>на розничных рынках</t>
  </si>
  <si>
    <t>23.2.2.2.a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</si>
  <si>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</si>
  <si>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</si>
  <si>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23.2.3.a</t>
  </si>
  <si>
    <t>23.2.4</t>
  </si>
  <si>
    <t>по оплате услуг территориальных сетевых организаций</t>
  </si>
  <si>
    <t>23.2.4.a</t>
  </si>
  <si>
    <t>23.2.5</t>
  </si>
  <si>
    <t>перед персоналом по оплате труда</t>
  </si>
  <si>
    <t>23.2.5.a</t>
  </si>
  <si>
    <t>23.2.6</t>
  </si>
  <si>
    <t>перед бюджетами и внебюджетными фондами</t>
  </si>
  <si>
    <t>23.2.6.a</t>
  </si>
  <si>
    <t>23.2.7</t>
  </si>
  <si>
    <t>по договорам технологического присоединения</t>
  </si>
  <si>
    <t>23.2.7.а</t>
  </si>
  <si>
    <t>23.2.8</t>
  </si>
  <si>
    <t>по обязательствам перед поставщиками и подрядчиками по исполнению инвестиционной программы</t>
  </si>
  <si>
    <t>23.2.8.a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</si>
  <si>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</si>
  <si>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</si>
  <si>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</si>
  <si>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</si>
  <si>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</si>
  <si>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</si>
  <si>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</si>
  <si>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</si>
  <si>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</si>
  <si>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</si>
  <si>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</si>
  <si>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</si>
  <si>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</si>
  <si>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</si>
  <si>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</si>
  <si>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</si>
  <si>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</si>
  <si>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</si>
  <si>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</si>
  <si>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</si>
  <si>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</si>
  <si>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</si>
  <si>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</si>
  <si>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</si>
  <si>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</si>
  <si>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</si>
  <si>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</si>
  <si>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</si>
  <si>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</si>
  <si>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</si>
  <si>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Х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</si>
  <si>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</si>
  <si>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</si>
  <si>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</si>
  <si>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</si>
  <si>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</si>
  <si>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</si>
  <si>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</si>
  <si>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</si>
  <si>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</si>
  <si>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</si>
  <si>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</si>
  <si>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 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</si>
  <si>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</si>
  <si>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</si>
  <si>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</si>
  <si>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</si>
  <si>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</si>
  <si>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</si>
  <si>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 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</si>
  <si>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</si>
  <si>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</si>
  <si>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</si>
  <si>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</si>
  <si>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</si>
  <si>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</si>
  <si>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</si>
  <si>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</si>
  <si>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</si>
  <si>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</si>
  <si>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</si>
  <si>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</si>
  <si>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</si>
  <si>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</si>
  <si>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</si>
  <si>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</si>
  <si>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</si>
  <si>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</si>
  <si>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</si>
  <si>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</si>
  <si>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</si>
  <si>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</si>
  <si>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</si>
  <si>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</si>
  <si>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</si>
  <si>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</si>
  <si>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</si>
  <si>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</si>
  <si>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</si>
  <si>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</si>
  <si>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</si>
  <si>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</si>
  <si>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</si>
  <si>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</si>
  <si>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</si>
  <si>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 е.</t>
  </si>
  <si>
    <t>25.5</t>
  </si>
  <si>
    <t>Необходимая валовая выручка сетевой организации в части содержания (строка 1.3–строка 2.2.1–строка 2.2.2–строка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</si>
  <si>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</si>
  <si>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</si>
  <si>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</si>
  <si>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</si>
  <si>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</si>
  <si>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</si>
  <si>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</si>
  <si>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</si>
  <si>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</si>
  <si>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</si>
  <si>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</si>
  <si>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</si>
  <si>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</si>
  <si>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</si>
  <si>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</si>
  <si>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</si>
  <si>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</si>
  <si>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</si>
  <si>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</si>
  <si>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</si>
  <si>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</si>
  <si>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</si>
  <si>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</si>
  <si>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</si>
  <si>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</si>
  <si>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</si>
  <si>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</si>
  <si>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всего, в том числе</t>
  </si>
  <si>
    <t>27.3.1</t>
  </si>
  <si>
    <t>27.3.2</t>
  </si>
  <si>
    <t>XXVIII</t>
  </si>
  <si>
    <t>Среднесписочная численность работников</t>
  </si>
  <si>
    <t>чел.</t>
  </si>
  <si>
    <t>2. Источники финансирования инвестиционной программы субъекта электроэнергетики</t>
  </si>
  <si>
    <t>Источники финансирования инвестиционной программы всего
(строка I+строка II) всего, в том числе:</t>
  </si>
  <si>
    <t>I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</si>
  <si>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</si>
  <si>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</si>
  <si>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</si>
  <si>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</si>
  <si>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</si>
  <si>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</si>
  <si>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</si>
  <si>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</si>
  <si>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</si>
  <si>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</si>
  <si>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</si>
  <si>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</si>
  <si>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</si>
  <si>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</si>
  <si>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</si>
  <si>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</si>
  <si>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</si>
  <si>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</si>
  <si>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</si>
  <si>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</si>
  <si>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</si>
  <si>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</si>
  <si>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</si>
  <si>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</si>
  <si>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</si>
  <si>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</si>
  <si>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реализации тепловой энергии (мощности)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</si>
  <si>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</si>
  <si>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</si>
  <si>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</si>
  <si>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</si>
  <si>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всего,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</si>
  <si>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</si>
  <si>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</si>
  <si>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</si>
  <si>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</si>
  <si>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</si>
  <si>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</si>
  <si>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</si>
  <si>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</si>
  <si>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</si>
  <si>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</si>
  <si>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</si>
  <si>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</si>
  <si>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</si>
  <si>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</si>
  <si>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</si>
  <si>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</si>
  <si>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</si>
  <si>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</si>
  <si>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</si>
  <si>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прочая текущая амортизация</t>
  </si>
  <si>
    <t>недоиспользованная амортизация прошлых лет всего, в том числе: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</si>
  <si>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</si>
  <si>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</si>
  <si>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</si>
  <si>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</si>
  <si>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</si>
  <si>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</si>
  <si>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</si>
  <si>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</si>
  <si>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</si>
  <si>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</si>
  <si>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</si>
  <si>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</si>
  <si>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</si>
  <si>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</si>
  <si>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</si>
  <si>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</si>
  <si>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</si>
  <si>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</si>
  <si>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</si>
  <si>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</si>
  <si>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</si>
  <si>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</si>
  <si>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</si>
  <si>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</si>
  <si>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</si>
  <si>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</si>
  <si>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</si>
  <si>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</si>
  <si>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</si>
  <si>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</si>
  <si>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</si>
  <si>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</si>
  <si>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</si>
  <si>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</si>
  <si>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</si>
  <si>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</si>
  <si>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</si>
  <si>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</si>
  <si>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</si>
  <si>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r>
      <rPr>
        <b/>
        <sz val="7"/>
        <rFont val="Times New Roman"/>
        <family val="1"/>
      </rPr>
      <t>Примечание:</t>
    </r>
    <r>
      <rPr>
        <sz val="7"/>
        <rFont val="Times New Roman"/>
        <family val="1"/>
      </rPr>
      <t xml:space="preserve">
* в строках, содержащих слова «всего, в том числе» указывается сумма нижерасположенных строк соответствующего раздела (подраздела)
** строка заполняется в объеме притока денежных средств от эмиссии акций. В случае оплаты эмиссии акций с использованием неденежных операций, данная строка не заполняется
*** указывается на основании заключенных договоров на оказание услуг по передаче электрической энергии
**** 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
***** указывается суммарно стоимость оказанных субъекту электроэнергетики услуг</t>
    </r>
  </si>
  <si>
    <t>Финансирование капитальных вложений 2022 года , млн рублей (с НДС)</t>
  </si>
  <si>
    <t>Фактический объем финансирова-ния капитальных вложений на 01.01.2022 года,
млн рублей
(с НДС)</t>
  </si>
  <si>
    <t>Остаток финансирова-ния капитальных вложений на 01.01.2022 года в прогнозных ценах соответству-ющих лет,
млн рублей
(с НДС)</t>
  </si>
  <si>
    <t>Фактический объем освоения капитальных вложений на 01.01.2022 года в прогнозных ценах соответствующих лет,
млн рублей
(без НДС)</t>
  </si>
  <si>
    <t>Остаток освоения капитальных вложений на 01.01. 2022 года, млн рублей (без НДС)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</si>
  <si>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</si>
  <si>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</si>
  <si>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</si>
  <si>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 xml:space="preserve"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</t>
  </si>
  <si>
    <t xml:space="preserve"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</t>
  </si>
  <si>
    <t xml:space="preserve">показатель увеличения протяженности линий электропередачи, не связанного с осуществлением технологического присоединения к электрическим сетям 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</si>
  <si>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</t>
  </si>
  <si>
    <t xml:space="preserve">показатель максимальной мощности присоединяемых потребителей электрической энергии </t>
  </si>
  <si>
    <t xml:space="preserve">показатель замены силовых (авто-) трансформаторов </t>
  </si>
  <si>
    <t xml:space="preserve">показатель замены линий электропередачи </t>
  </si>
  <si>
    <t xml:space="preserve">показатель замены выключателей </t>
  </si>
  <si>
    <t xml:space="preserve">показатель замены устройств компенсации реактивной мощности 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</si>
  <si>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</t>
  </si>
  <si>
    <t xml:space="preserve">показатель оценки изменения средней продолжительности прекращения передачи электрической энергии потребителям услуг </t>
  </si>
  <si>
    <t xml:space="preserve">показатель оценки изменения средней частоты прекращения передачи электрической энергии потребителям услуг </t>
  </si>
  <si>
    <t xml:space="preserve">показатель оценки изменения объема недоотпущенной электрической энергии </t>
  </si>
  <si>
    <t xml:space="preserve"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</t>
  </si>
  <si>
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</t>
  </si>
  <si>
    <t xml:space="preserve">показатель объема финансовых потребностей, необходимых для реализации мероприятий, направленных на выполнение требований законодательства </t>
  </si>
  <si>
    <t xml:space="preserve"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</t>
  </si>
  <si>
    <t xml:space="preserve"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</t>
  </si>
  <si>
    <t xml:space="preserve">показатель объема финансовых потребностей, необходимых для реализации мероприятий, направленных на развитие информационной инфраструктуры </t>
  </si>
  <si>
    <t xml:space="preserve"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</t>
  </si>
  <si>
    <t xml:space="preserve"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</t>
  </si>
  <si>
    <t xml:space="preserve">План
</t>
  </si>
  <si>
    <t>4.5</t>
  </si>
  <si>
    <t>4.6</t>
  </si>
  <si>
    <t>4.7</t>
  </si>
  <si>
    <t>4.8</t>
  </si>
  <si>
    <t>4.9</t>
  </si>
  <si>
    <t>4.10</t>
  </si>
  <si>
    <t>5.10</t>
  </si>
  <si>
    <t>8.6</t>
  </si>
  <si>
    <t xml:space="preserve">Факт 
</t>
  </si>
  <si>
    <t>факт года 2021
(на 01.01. 2022г )</t>
  </si>
  <si>
    <t>факт года 2021 (на 01.01.2022 г)</t>
  </si>
  <si>
    <t xml:space="preserve">факт на 01.01.2022 года </t>
  </si>
  <si>
    <t>Финансирование капитальных вложений 2022 года, млн рублей (с НДС)</t>
  </si>
  <si>
    <t xml:space="preserve">Всего 2022 год </t>
  </si>
  <si>
    <t>Освоение капитальных вложений 2022 года, млн рублей (без НДС)</t>
  </si>
  <si>
    <t>Принятие основных средств и нематериальных активов к бухгалтерскому учету в 2022 году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</si>
  <si>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2022 году</t>
  </si>
  <si>
    <t>Ввод объектов инвестиционной деятельности (мощностей) в эксплуатацию в 2022 году</t>
  </si>
  <si>
    <t>Вывод объектов инвестиционной деятельности (мощностей) из эксплуатации в 2022 году</t>
  </si>
  <si>
    <t xml:space="preserve">Отчетный 2022 год </t>
  </si>
  <si>
    <t>Отчетный год 2022 год</t>
  </si>
  <si>
    <t xml:space="preserve">Отклонение от плановых значений 2022 года </t>
  </si>
  <si>
    <t>Приказом Департамента топливно-энергетического комплекса и тарифного регулирования Вологодской области от 17.12.2021 г №166</t>
  </si>
  <si>
    <t>Приказом Департамента топливно-энергетического комплекса и тарифного регулирования Вологодской области от 17.12.2021 г  №166</t>
  </si>
  <si>
    <t>за __3__ квартал ____2022___ года</t>
  </si>
  <si>
    <t>за __3__ квартал ___2022____ года</t>
  </si>
  <si>
    <t>за _3_ квартал __2022____ года</t>
  </si>
  <si>
    <t>за _3_ квартал ___2022_ года</t>
  </si>
  <si>
    <t>за __3__ квартал __2022____ года</t>
  </si>
  <si>
    <t>за _3__ квартал __2022_____ года</t>
  </si>
  <si>
    <t>за _3_ квартал ____2022___ года</t>
  </si>
  <si>
    <t>за _3__ квартал ___2022____ года</t>
  </si>
  <si>
    <t>за _3__ квартал ____2022___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</si>
</sst>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_ ;[Red]\-#,##0.000\ "/>
    <numFmt numFmtId="165" formatCode="#,##0.000"/>
    <numFmt numFmtId="166" formatCode="0.000"/>
    <numFmt numFmtId="167" formatCode="#,##0.00000"/>
  </numFmts>
  <fonts count="55" x14ac:knownFonts="1">
    <font>
      <sz val="10"/>
      <name val="Arial Cyr"/>
    </font>
    <font>
      <sz val="12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0"/>
      <name val="Arial Cyr"/>
    </font>
    <font>
      <u/>
      <sz val="12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SimSun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6"/>
      <name val="Times New Roman"/>
      <family val="1"/>
    </font>
    <font>
      <u/>
      <sz val="8"/>
      <name val="Arial Cyr"/>
    </font>
    <font>
      <u/>
      <sz val="8"/>
      <name val="Times New Roman"/>
      <family val="1"/>
    </font>
    <font>
      <sz val="8"/>
      <name val="Arial Cyr"/>
    </font>
    <font>
      <b/>
      <sz val="7"/>
      <name val="Times New Roman"/>
      <family val="1"/>
    </font>
    <font>
      <sz val="10"/>
      <name val="Arial Cy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0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6" fillId="26" borderId="1" applyNumberFormat="0" applyAlignment="0" applyProtection="0"/>
    <xf numFmtId="0" fontId="35" fillId="27" borderId="2" applyNumberFormat="0" applyAlignment="0" applyProtection="0"/>
    <xf numFmtId="0" fontId="34" fillId="27" borderId="1" applyNumberFormat="0" applyAlignment="0" applyProtection="0"/>
    <xf numFmtId="0" fontId="33" fillId="0" borderId="3" applyNumberFormat="0" applyFill="0" applyAlignment="0" applyProtection="0"/>
    <xf numFmtId="0" fontId="32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29" fillId="28" borderId="7" applyNumberFormat="0" applyAlignment="0" applyProtection="0"/>
    <xf numFmtId="0" fontId="28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44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4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44" fillId="31" borderId="8" applyNumberFormat="0" applyFont="0" applyAlignment="0" applyProtection="0"/>
    <xf numFmtId="0" fontId="22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0" fillId="32" borderId="0" applyNumberFormat="0" applyBorder="0" applyAlignment="0" applyProtection="0"/>
    <xf numFmtId="9" fontId="44" fillId="0" borderId="0" applyFont="0" applyFill="0" applyBorder="0" applyAlignment="0" applyProtection="0"/>
    <xf numFmtId="0" fontId="51" fillId="0" borderId="0"/>
  </cellStyleXfs>
  <cellXfs count="282">
    <xf numFmtId="0" fontId="0" fillId="0" borderId="0" xfId="0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10" xfId="0" applyFont="1" applyBorder="1" applyAlignment="1">
      <alignment horizontal="center" vertical="center" wrapText="1"/>
    </xf>
    <xf numFmtId="49" fontId="7" fillId="0" borderId="10" xfId="41" applyNumberFormat="1" applyFont="1" applyBorder="1" applyAlignment="1">
      <alignment horizontal="center" vertical="center"/>
    </xf>
    <xf numFmtId="0" fontId="8" fillId="0" borderId="11" xfId="36" applyFont="1" applyBorder="1" applyAlignment="1">
      <alignment wrapText="1"/>
    </xf>
    <xf numFmtId="0" fontId="13" fillId="0" borderId="11" xfId="41" applyFont="1" applyBorder="1" applyAlignment="1">
      <alignment horizontal="center"/>
    </xf>
    <xf numFmtId="49" fontId="13" fillId="0" borderId="10" xfId="41" applyNumberFormat="1" applyFont="1" applyBorder="1" applyAlignment="1">
      <alignment horizontal="center" vertical="center"/>
    </xf>
    <xf numFmtId="49" fontId="7" fillId="0" borderId="10" xfId="41" applyNumberFormat="1" applyFont="1" applyFill="1" applyBorder="1" applyAlignment="1">
      <alignment horizontal="center" vertical="center" wrapText="1"/>
    </xf>
    <xf numFmtId="0" fontId="8" fillId="0" borderId="10" xfId="36" applyFont="1" applyFill="1" applyBorder="1" applyAlignment="1">
      <alignment wrapText="1"/>
    </xf>
    <xf numFmtId="0" fontId="13" fillId="0" borderId="10" xfId="41" applyFont="1" applyBorder="1" applyAlignment="1">
      <alignment horizontal="center"/>
    </xf>
    <xf numFmtId="49" fontId="19" fillId="0" borderId="10" xfId="41" applyNumberFormat="1" applyFont="1" applyBorder="1" applyAlignment="1">
      <alignment horizontal="center" vertical="center"/>
    </xf>
    <xf numFmtId="0" fontId="1" fillId="0" borderId="10" xfId="36" applyFont="1" applyBorder="1" applyAlignment="1">
      <alignment vertical="center" wrapText="1"/>
    </xf>
    <xf numFmtId="49" fontId="19" fillId="0" borderId="10" xfId="41" applyNumberFormat="1" applyFont="1" applyBorder="1" applyAlignment="1">
      <alignment horizontal="center" vertical="center"/>
    </xf>
    <xf numFmtId="0" fontId="1" fillId="0" borderId="10" xfId="36" applyFont="1" applyBorder="1" applyAlignment="1">
      <alignment wrapText="1"/>
    </xf>
    <xf numFmtId="49" fontId="19" fillId="0" borderId="10" xfId="41" applyNumberFormat="1" applyFont="1" applyBorder="1" applyAlignment="1">
      <alignment horizontal="center" vertical="center"/>
    </xf>
    <xf numFmtId="49" fontId="1" fillId="0" borderId="10" xfId="41" applyNumberFormat="1" applyFont="1" applyBorder="1" applyAlignment="1">
      <alignment horizontal="center" vertical="center"/>
    </xf>
    <xf numFmtId="49" fontId="1" fillId="0" borderId="10" xfId="41" applyNumberFormat="1" applyFont="1" applyFill="1" applyBorder="1" applyAlignment="1">
      <alignment horizontal="center" vertical="center" wrapText="1"/>
    </xf>
    <xf numFmtId="0" fontId="1" fillId="0" borderId="10" xfId="36" applyFont="1" applyFill="1" applyBorder="1" applyAlignment="1">
      <alignment wrapText="1"/>
    </xf>
    <xf numFmtId="49" fontId="1" fillId="0" borderId="10" xfId="41" applyNumberFormat="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 wrapText="1"/>
    </xf>
    <xf numFmtId="0" fontId="1" fillId="0" borderId="10" xfId="41" applyFont="1" applyBorder="1" applyAlignment="1">
      <alignment horizontal="center" vertical="center" wrapText="1"/>
    </xf>
    <xf numFmtId="0" fontId="13" fillId="0" borderId="10" xfId="4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18" fillId="0" borderId="27" xfId="36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wrapText="1"/>
    </xf>
    <xf numFmtId="0" fontId="18" fillId="0" borderId="27" xfId="36" applyFont="1" applyBorder="1" applyAlignment="1">
      <alignment wrapText="1"/>
    </xf>
    <xf numFmtId="0" fontId="5" fillId="0" borderId="10" xfId="0" applyFont="1" applyBorder="1" applyAlignment="1">
      <alignment horizontal="left"/>
    </xf>
    <xf numFmtId="0" fontId="18" fillId="0" borderId="10" xfId="36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textRotation="90" wrapText="1"/>
    </xf>
    <xf numFmtId="0" fontId="8" fillId="0" borderId="10" xfId="36" applyFont="1" applyBorder="1" applyAlignment="1">
      <alignment wrapText="1"/>
    </xf>
    <xf numFmtId="164" fontId="9" fillId="0" borderId="1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textRotation="90" wrapText="1"/>
    </xf>
    <xf numFmtId="49" fontId="14" fillId="0" borderId="0" xfId="0" applyNumberFormat="1" applyFont="1" applyAlignment="1">
      <alignment horizontal="left"/>
    </xf>
    <xf numFmtId="49" fontId="14" fillId="0" borderId="1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3" fillId="0" borderId="10" xfId="41" applyFont="1" applyBorder="1" applyAlignment="1">
      <alignment horizontal="center" vertical="center"/>
    </xf>
    <xf numFmtId="0" fontId="14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10" xfId="0" applyNumberFormat="1" applyFont="1" applyBorder="1" applyAlignment="1">
      <alignment horizontal="center" vertical="center"/>
    </xf>
    <xf numFmtId="0" fontId="1" fillId="0" borderId="27" xfId="4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13" fillId="0" borderId="27" xfId="41" applyFont="1" applyFill="1" applyBorder="1" applyAlignment="1">
      <alignment horizontal="center" vertical="center" wrapText="1"/>
    </xf>
    <xf numFmtId="0" fontId="1" fillId="0" borderId="27" xfId="4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5" fillId="0" borderId="29" xfId="0" applyFont="1" applyBorder="1" applyAlignment="1">
      <alignment horizontal="left" wrapText="1"/>
    </xf>
    <xf numFmtId="0" fontId="3" fillId="0" borderId="0" xfId="0" applyFont="1" applyAlignment="1"/>
    <xf numFmtId="0" fontId="5" fillId="0" borderId="10" xfId="0" applyFont="1" applyBorder="1" applyAlignment="1">
      <alignment horizontal="right"/>
    </xf>
    <xf numFmtId="0" fontId="5" fillId="0" borderId="10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2" fillId="0" borderId="10" xfId="37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2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8" fillId="0" borderId="0" xfId="0" applyFont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2"/>
    </xf>
    <xf numFmtId="0" fontId="6" fillId="0" borderId="10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4"/>
    </xf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 indent="5"/>
    </xf>
    <xf numFmtId="0" fontId="5" fillId="0" borderId="10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 wrapText="1"/>
    </xf>
    <xf numFmtId="0" fontId="14" fillId="33" borderId="10" xfId="0" applyFont="1" applyFill="1" applyBorder="1" applyAlignment="1">
      <alignment horizontal="center" vertical="center" wrapText="1"/>
    </xf>
    <xf numFmtId="0" fontId="47" fillId="0" borderId="10" xfId="41" applyFont="1" applyFill="1" applyBorder="1" applyAlignment="1">
      <alignment horizontal="center" vertical="center" textRotation="90" wrapText="1"/>
    </xf>
    <xf numFmtId="0" fontId="49" fillId="0" borderId="10" xfId="41" applyFont="1" applyFill="1" applyBorder="1" applyAlignment="1">
      <alignment horizontal="center"/>
    </xf>
    <xf numFmtId="0" fontId="46" fillId="0" borderId="10" xfId="41" applyFont="1" applyBorder="1" applyAlignment="1">
      <alignment horizontal="center"/>
    </xf>
    <xf numFmtId="0" fontId="50" fillId="0" borderId="10" xfId="41" applyFont="1" applyBorder="1" applyAlignment="1">
      <alignment horizontal="center"/>
    </xf>
    <xf numFmtId="0" fontId="46" fillId="0" borderId="10" xfId="41" applyFont="1" applyFill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41" fillId="0" borderId="0" xfId="0" applyFont="1" applyBorder="1" applyAlignment="1">
      <alignment horizontal="left" wrapText="1"/>
    </xf>
    <xf numFmtId="0" fontId="40" fillId="0" borderId="0" xfId="0" applyFont="1" applyAlignment="1">
      <alignment horizontal="left" wrapText="1"/>
    </xf>
    <xf numFmtId="0" fontId="0" fillId="0" borderId="0" xfId="0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 indent="2"/>
    </xf>
    <xf numFmtId="0" fontId="6" fillId="0" borderId="25" xfId="0" applyFont="1" applyBorder="1" applyAlignment="1">
      <alignment horizontal="right" vertical="center"/>
    </xf>
    <xf numFmtId="0" fontId="6" fillId="0" borderId="25" xfId="0" applyFont="1" applyBorder="1" applyAlignment="1">
      <alignment horizontal="left" vertical="center" wrapText="1"/>
    </xf>
    <xf numFmtId="49" fontId="6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right" vertical="center"/>
    </xf>
    <xf numFmtId="165" fontId="6" fillId="0" borderId="10" xfId="0" applyNumberFormat="1" applyFont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165" fontId="6" fillId="0" borderId="25" xfId="0" applyNumberFormat="1" applyFont="1" applyBorder="1" applyAlignment="1">
      <alignment horizontal="center" vertical="center"/>
    </xf>
    <xf numFmtId="165" fontId="6" fillId="0" borderId="26" xfId="49" applyNumberFormat="1" applyFont="1" applyFill="1" applyBorder="1" applyAlignment="1">
      <alignment horizontal="center" vertical="center"/>
    </xf>
    <xf numFmtId="165" fontId="6" fillId="0" borderId="10" xfId="49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left" wrapText="1"/>
    </xf>
    <xf numFmtId="165" fontId="5" fillId="0" borderId="10" xfId="0" applyNumberFormat="1" applyFont="1" applyFill="1" applyBorder="1" applyAlignment="1">
      <alignment horizontal="left"/>
    </xf>
    <xf numFmtId="9" fontId="5" fillId="0" borderId="10" xfId="48" applyFont="1" applyFill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165" fontId="52" fillId="0" borderId="10" xfId="0" applyNumberFormat="1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/>
    </xf>
    <xf numFmtId="165" fontId="5" fillId="0" borderId="10" xfId="0" applyNumberFormat="1" applyFont="1" applyBorder="1" applyAlignment="1">
      <alignment horizontal="right"/>
    </xf>
    <xf numFmtId="165" fontId="49" fillId="0" borderId="10" xfId="41" applyNumberFormat="1" applyFont="1" applyFill="1" applyBorder="1" applyAlignment="1">
      <alignment horizontal="center"/>
    </xf>
    <xf numFmtId="165" fontId="46" fillId="0" borderId="10" xfId="41" applyNumberFormat="1" applyFont="1" applyBorder="1" applyAlignment="1">
      <alignment horizontal="center"/>
    </xf>
    <xf numFmtId="165" fontId="46" fillId="0" borderId="10" xfId="41" applyNumberFormat="1" applyFont="1" applyFill="1" applyBorder="1" applyAlignment="1">
      <alignment horizontal="center"/>
    </xf>
    <xf numFmtId="166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3" fillId="0" borderId="0" xfId="0" applyFont="1" applyAlignment="1">
      <alignment horizontal="left"/>
    </xf>
    <xf numFmtId="167" fontId="9" fillId="0" borderId="10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" fillId="0" borderId="15" xfId="0" applyFont="1" applyBorder="1" applyAlignment="1">
      <alignment horizontal="center" wrapText="1"/>
    </xf>
    <xf numFmtId="0" fontId="0" fillId="0" borderId="15" xfId="0" applyBorder="1" applyAlignment="1">
      <alignment wrapText="1"/>
    </xf>
    <xf numFmtId="0" fontId="1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left"/>
    </xf>
    <xf numFmtId="0" fontId="5" fillId="0" borderId="1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15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9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9" xfId="0" applyBorder="1" applyAlignment="1">
      <alignment wrapText="1"/>
    </xf>
    <xf numFmtId="0" fontId="48" fillId="0" borderId="10" xfId="41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" fillId="0" borderId="0" xfId="0" applyFont="1" applyAlignment="1">
      <alignment horizontal="right"/>
    </xf>
    <xf numFmtId="0" fontId="48" fillId="0" borderId="10" xfId="4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2" fillId="0" borderId="0" xfId="0" applyFont="1" applyAlignment="1">
      <alignment horizontal="center" wrapText="1"/>
    </xf>
    <xf numFmtId="49" fontId="6" fillId="0" borderId="27" xfId="0" applyNumberFormat="1" applyFont="1" applyBorder="1" applyAlignment="1">
      <alignment horizontal="left" vertical="center" wrapText="1"/>
    </xf>
    <xf numFmtId="49" fontId="6" fillId="0" borderId="29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49" fontId="38" fillId="0" borderId="27" xfId="0" applyNumberFormat="1" applyFont="1" applyBorder="1" applyAlignment="1">
      <alignment horizontal="center" vertical="center"/>
    </xf>
    <xf numFmtId="49" fontId="38" fillId="0" borderId="28" xfId="0" applyNumberFormat="1" applyFont="1" applyBorder="1" applyAlignment="1">
      <alignment horizontal="center" vertical="center"/>
    </xf>
    <xf numFmtId="49" fontId="38" fillId="0" borderId="29" xfId="0" applyNumberFormat="1" applyFont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/>
    </xf>
    <xf numFmtId="165" fontId="54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/>
    </xf>
  </cellXfs>
  <cellStyles count="50">
    <cellStyle name="20% — акцент1" xfId="1" xr:uid="{00000000-0005-0000-0000-000000000000}"/>
    <cellStyle name="20% — акцент2" xfId="2" xr:uid="{00000000-0005-0000-0000-000001000000}"/>
    <cellStyle name="20% — акцент3" xfId="3" xr:uid="{00000000-0005-0000-0000-000002000000}"/>
    <cellStyle name="20% — акцент4" xfId="4" xr:uid="{00000000-0005-0000-0000-000003000000}"/>
    <cellStyle name="20% — акцент5" xfId="5" xr:uid="{00000000-0005-0000-0000-000004000000}"/>
    <cellStyle name="20% — акцент6" xfId="6" xr:uid="{00000000-0005-0000-0000-000005000000}"/>
    <cellStyle name="40% — акцент1" xfId="7" xr:uid="{00000000-0005-0000-0000-000006000000}"/>
    <cellStyle name="40% — акцент2" xfId="8" xr:uid="{00000000-0005-0000-0000-000007000000}"/>
    <cellStyle name="40% — акцент3" xfId="9" xr:uid="{00000000-0005-0000-0000-000008000000}"/>
    <cellStyle name="40% — акцент4" xfId="10" xr:uid="{00000000-0005-0000-0000-000009000000}"/>
    <cellStyle name="40% — акцент5" xfId="11" xr:uid="{00000000-0005-0000-0000-00000A000000}"/>
    <cellStyle name="40% — акцент6" xfId="12" xr:uid="{00000000-0005-0000-0000-00000B000000}"/>
    <cellStyle name="60% — акцент1" xfId="13" xr:uid="{00000000-0005-0000-0000-00000C000000}"/>
    <cellStyle name="60% — акцент2" xfId="14" xr:uid="{00000000-0005-0000-0000-00000D000000}"/>
    <cellStyle name="60% — акцент3" xfId="15" xr:uid="{00000000-0005-0000-0000-00000E000000}"/>
    <cellStyle name="60% — акцент4" xfId="16" xr:uid="{00000000-0005-0000-0000-00000F000000}"/>
    <cellStyle name="60% — акцент5" xfId="17" xr:uid="{00000000-0005-0000-0000-000010000000}"/>
    <cellStyle name="60% — акцент6" xfId="18" xr:uid="{00000000-0005-0000-0000-000011000000}"/>
    <cellStyle name="Акцент1" xfId="19" xr:uid="{00000000-0005-0000-0000-000012000000}"/>
    <cellStyle name="Акцент2" xfId="20" xr:uid="{00000000-0005-0000-0000-000013000000}"/>
    <cellStyle name="Акцент3" xfId="21" xr:uid="{00000000-0005-0000-0000-000014000000}"/>
    <cellStyle name="Акцент4" xfId="22" xr:uid="{00000000-0005-0000-0000-000015000000}"/>
    <cellStyle name="Акцент5" xfId="23" xr:uid="{00000000-0005-0000-0000-000016000000}"/>
    <cellStyle name="Акцент6" xfId="24" xr:uid="{00000000-0005-0000-0000-000017000000}"/>
    <cellStyle name="Ввод " xfId="25" xr:uid="{00000000-0005-0000-0000-000018000000}"/>
    <cellStyle name="Вывод" xfId="26" xr:uid="{00000000-0005-0000-0000-000019000000}"/>
    <cellStyle name="Вычисление" xfId="27" xr:uid="{00000000-0005-0000-0000-00001A000000}"/>
    <cellStyle name="Заголовок 1" xfId="28" xr:uid="{00000000-0005-0000-0000-00001B000000}"/>
    <cellStyle name="Заголовок 2" xfId="29" xr:uid="{00000000-0005-0000-0000-00001C000000}"/>
    <cellStyle name="Заголовок 3" xfId="30" xr:uid="{00000000-0005-0000-0000-00001D000000}"/>
    <cellStyle name="Заголовок 4" xfId="31" xr:uid="{00000000-0005-0000-0000-00001E000000}"/>
    <cellStyle name="Итог" xfId="32" xr:uid="{00000000-0005-0000-0000-00001F000000}"/>
    <cellStyle name="Контрольная ячейка" xfId="33" xr:uid="{00000000-0005-0000-0000-000020000000}"/>
    <cellStyle name="Название" xfId="34" xr:uid="{00000000-0005-0000-0000-000021000000}"/>
    <cellStyle name="Нейтральный" xfId="35" xr:uid="{00000000-0005-0000-0000-000022000000}"/>
    <cellStyle name="Обычный" xfId="0" builtinId="0"/>
    <cellStyle name="Обычный 2" xfId="36" xr:uid="{00000000-0005-0000-0000-000024000000}"/>
    <cellStyle name="Обычный 3" xfId="37" xr:uid="{00000000-0005-0000-0000-000025000000}"/>
    <cellStyle name="Обычный 4" xfId="38" xr:uid="{00000000-0005-0000-0000-000026000000}"/>
    <cellStyle name="Обычный 4 2" xfId="39" xr:uid="{00000000-0005-0000-0000-000027000000}"/>
    <cellStyle name="Обычный 5" xfId="40" xr:uid="{00000000-0005-0000-0000-000028000000}"/>
    <cellStyle name="Обычный 6" xfId="49" xr:uid="{00000000-0005-0000-0000-000029000000}"/>
    <cellStyle name="Обычный 7" xfId="41" xr:uid="{00000000-0005-0000-0000-00002A000000}"/>
    <cellStyle name="Плохой" xfId="42" xr:uid="{00000000-0005-0000-0000-00002B000000}"/>
    <cellStyle name="Пояснение" xfId="43" xr:uid="{00000000-0005-0000-0000-00002C000000}"/>
    <cellStyle name="Примечание" xfId="44" xr:uid="{00000000-0005-0000-0000-00002D000000}"/>
    <cellStyle name="Процентный" xfId="48" builtinId="5"/>
    <cellStyle name="Связанная ячейка" xfId="45" xr:uid="{00000000-0005-0000-0000-00002F000000}"/>
    <cellStyle name="Текст предупреждения" xfId="46" xr:uid="{00000000-0005-0000-0000-000030000000}"/>
    <cellStyle name="Хороший" xfId="47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T39"/>
  <sheetViews>
    <sheetView tabSelected="1" topLeftCell="A16" zoomScale="70" zoomScaleNormal="70" workbookViewId="0">
      <selection activeCell="N35" sqref="N35"/>
    </sheetView>
  </sheetViews>
  <sheetFormatPr defaultColWidth="9.7109375" defaultRowHeight="15.75" x14ac:dyDescent="0.25"/>
  <cols>
    <col min="1" max="1" width="9.7109375" style="1" customWidth="1"/>
    <col min="2" max="2" width="21.7109375" style="1" customWidth="1"/>
    <col min="3" max="3" width="14.7109375" style="1" customWidth="1"/>
    <col min="4" max="6" width="12.7109375" style="1" customWidth="1"/>
    <col min="7" max="7" width="14.7109375" style="1" customWidth="1"/>
    <col min="8" max="12" width="9.7109375" style="1" customWidth="1"/>
    <col min="13" max="13" width="12.140625" style="1" customWidth="1"/>
    <col min="14" max="16" width="9.7109375" style="1" customWidth="1"/>
    <col min="17" max="17" width="13.7109375" style="1" customWidth="1"/>
    <col min="18" max="18" width="10.7109375" style="1" customWidth="1"/>
    <col min="19" max="19" width="7.7109375" style="1" customWidth="1"/>
    <col min="20" max="20" width="15.7109375" style="1" customWidth="1"/>
    <col min="21" max="16384" width="9.7109375" style="1"/>
  </cols>
  <sheetData>
    <row r="1" spans="1:20" s="2" customFormat="1" ht="11.25" x14ac:dyDescent="0.2">
      <c r="Q1" s="161" t="s">
        <v>11</v>
      </c>
      <c r="R1" s="161"/>
      <c r="S1" s="161"/>
      <c r="T1" s="161"/>
    </row>
    <row r="2" spans="1:20" s="2" customFormat="1" ht="11.25" x14ac:dyDescent="0.2">
      <c r="Q2" s="161"/>
      <c r="R2" s="161"/>
      <c r="S2" s="161"/>
      <c r="T2" s="161"/>
    </row>
    <row r="3" spans="1:20" s="2" customFormat="1" ht="11.25" x14ac:dyDescent="0.2">
      <c r="Q3" s="161"/>
      <c r="R3" s="161"/>
      <c r="S3" s="161"/>
      <c r="T3" s="161"/>
    </row>
    <row r="4" spans="1:20" s="2" customFormat="1" ht="11.25" x14ac:dyDescent="0.2">
      <c r="Q4" s="161"/>
      <c r="R4" s="161"/>
      <c r="S4" s="161"/>
      <c r="T4" s="161"/>
    </row>
    <row r="6" spans="1:20" s="3" customFormat="1" ht="18.75" x14ac:dyDescent="0.3">
      <c r="A6" s="163" t="s">
        <v>12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</row>
    <row r="7" spans="1:20" s="3" customFormat="1" ht="18.75" x14ac:dyDescent="0.3">
      <c r="A7" s="163" t="s">
        <v>931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</row>
    <row r="10" spans="1:20" x14ac:dyDescent="0.25">
      <c r="E10" s="6" t="s">
        <v>0</v>
      </c>
      <c r="F10" s="168" t="s">
        <v>29</v>
      </c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</row>
    <row r="11" spans="1:20" s="7" customFormat="1" ht="10.5" x14ac:dyDescent="0.2">
      <c r="F11" s="169" t="s">
        <v>1</v>
      </c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</row>
    <row r="13" spans="1:20" x14ac:dyDescent="0.25">
      <c r="A13" s="170" t="s">
        <v>22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</row>
    <row r="15" spans="1:20" x14ac:dyDescent="0.25">
      <c r="B15" s="164" t="s">
        <v>2</v>
      </c>
      <c r="C15" s="165"/>
      <c r="D15" s="165"/>
      <c r="E15" s="165"/>
      <c r="F15" s="165"/>
      <c r="G15" s="165"/>
      <c r="H15" s="166" t="s">
        <v>929</v>
      </c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7"/>
      <c r="T15" s="167"/>
    </row>
    <row r="16" spans="1:20" s="7" customFormat="1" ht="10.5" x14ac:dyDescent="0.2">
      <c r="H16" s="162" t="s">
        <v>3</v>
      </c>
      <c r="I16" s="162"/>
      <c r="J16" s="162"/>
      <c r="K16" s="162"/>
      <c r="L16" s="162"/>
      <c r="M16" s="162"/>
      <c r="N16" s="162"/>
      <c r="O16" s="162"/>
      <c r="P16" s="162"/>
      <c r="Q16" s="162"/>
      <c r="R16" s="162"/>
    </row>
    <row r="18" spans="1:20" s="4" customFormat="1" ht="72.75" customHeight="1" x14ac:dyDescent="0.2">
      <c r="A18" s="158" t="s">
        <v>4</v>
      </c>
      <c r="B18" s="158" t="s">
        <v>5</v>
      </c>
      <c r="C18" s="158" t="s">
        <v>6</v>
      </c>
      <c r="D18" s="158" t="s">
        <v>20</v>
      </c>
      <c r="E18" s="158" t="s">
        <v>878</v>
      </c>
      <c r="F18" s="158" t="s">
        <v>879</v>
      </c>
      <c r="G18" s="156" t="s">
        <v>877</v>
      </c>
      <c r="H18" s="171"/>
      <c r="I18" s="171"/>
      <c r="J18" s="171"/>
      <c r="K18" s="171"/>
      <c r="L18" s="171"/>
      <c r="M18" s="171"/>
      <c r="N18" s="171"/>
      <c r="O18" s="171"/>
      <c r="P18" s="157"/>
      <c r="Q18" s="153" t="s">
        <v>21</v>
      </c>
      <c r="R18" s="156" t="s">
        <v>13</v>
      </c>
      <c r="S18" s="157"/>
      <c r="T18" s="158" t="s">
        <v>10</v>
      </c>
    </row>
    <row r="19" spans="1:20" s="4" customFormat="1" ht="27" customHeight="1" x14ac:dyDescent="0.2">
      <c r="A19" s="159"/>
      <c r="B19" s="159"/>
      <c r="C19" s="159"/>
      <c r="D19" s="159"/>
      <c r="E19" s="159"/>
      <c r="F19" s="159"/>
      <c r="G19" s="156" t="s">
        <v>14</v>
      </c>
      <c r="H19" s="157"/>
      <c r="I19" s="156" t="s">
        <v>15</v>
      </c>
      <c r="J19" s="157"/>
      <c r="K19" s="156" t="s">
        <v>16</v>
      </c>
      <c r="L19" s="157"/>
      <c r="M19" s="156" t="s">
        <v>17</v>
      </c>
      <c r="N19" s="157"/>
      <c r="O19" s="156" t="s">
        <v>18</v>
      </c>
      <c r="P19" s="157"/>
      <c r="Q19" s="154"/>
      <c r="R19" s="158" t="s">
        <v>19</v>
      </c>
      <c r="S19" s="158" t="s">
        <v>9</v>
      </c>
      <c r="T19" s="159"/>
    </row>
    <row r="20" spans="1:20" s="4" customFormat="1" ht="78.75" customHeight="1" x14ac:dyDescent="0.2">
      <c r="A20" s="160"/>
      <c r="B20" s="160"/>
      <c r="C20" s="160"/>
      <c r="D20" s="160"/>
      <c r="E20" s="160"/>
      <c r="F20" s="160"/>
      <c r="G20" s="8" t="s">
        <v>7</v>
      </c>
      <c r="H20" s="8" t="s">
        <v>8</v>
      </c>
      <c r="I20" s="8" t="s">
        <v>7</v>
      </c>
      <c r="J20" s="8" t="s">
        <v>8</v>
      </c>
      <c r="K20" s="8" t="s">
        <v>7</v>
      </c>
      <c r="L20" s="8" t="s">
        <v>8</v>
      </c>
      <c r="M20" s="8" t="s">
        <v>7</v>
      </c>
      <c r="N20" s="8" t="s">
        <v>8</v>
      </c>
      <c r="O20" s="8" t="s">
        <v>7</v>
      </c>
      <c r="P20" s="8" t="s">
        <v>8</v>
      </c>
      <c r="Q20" s="155"/>
      <c r="R20" s="160"/>
      <c r="S20" s="160"/>
      <c r="T20" s="160"/>
    </row>
    <row r="21" spans="1:20" s="4" customFormat="1" ht="12.75" x14ac:dyDescent="0.2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5">
        <v>16</v>
      </c>
      <c r="Q21" s="5">
        <v>17</v>
      </c>
      <c r="R21" s="5">
        <v>18</v>
      </c>
      <c r="S21" s="5">
        <v>19</v>
      </c>
      <c r="T21" s="5">
        <v>20</v>
      </c>
    </row>
    <row r="22" spans="1:20" s="4" customFormat="1" ht="71.25" x14ac:dyDescent="0.2">
      <c r="A22" s="9" t="s">
        <v>23</v>
      </c>
      <c r="B22" s="10" t="s">
        <v>24</v>
      </c>
      <c r="C22" s="11"/>
      <c r="D22" s="124">
        <v>6.6457160000000002</v>
      </c>
      <c r="E22" s="5"/>
      <c r="F22" s="5"/>
      <c r="G22" s="124">
        <v>6.6457160000000002</v>
      </c>
      <c r="H22" s="121">
        <f>J22+L22+N22</f>
        <v>4.9772032799999995</v>
      </c>
      <c r="I22" s="120">
        <v>0.82699999999999996</v>
      </c>
      <c r="J22" s="121">
        <f>J29</f>
        <v>0.82519200000000004</v>
      </c>
      <c r="K22" s="120">
        <v>0.82699999999999996</v>
      </c>
      <c r="L22" s="121">
        <f>L31</f>
        <v>0.84530063999999994</v>
      </c>
      <c r="M22" s="124">
        <v>4.16472</v>
      </c>
      <c r="N22" s="121">
        <f>N23+N29</f>
        <v>3.3067106399999999</v>
      </c>
      <c r="O22" s="120">
        <v>0.82699999999999996</v>
      </c>
      <c r="P22" s="121">
        <v>0</v>
      </c>
      <c r="Q22" s="121">
        <f>D22-H22</f>
        <v>1.6685127200000007</v>
      </c>
      <c r="R22" s="121">
        <f>N22-M22</f>
        <v>-0.85800936000000005</v>
      </c>
      <c r="S22" s="128"/>
      <c r="T22" s="125"/>
    </row>
    <row r="23" spans="1:20" s="4" customFormat="1" ht="127.5" customHeight="1" x14ac:dyDescent="0.2">
      <c r="A23" s="12" t="s">
        <v>25</v>
      </c>
      <c r="B23" s="10" t="s">
        <v>26</v>
      </c>
      <c r="C23" s="11"/>
      <c r="D23" s="124">
        <v>3.33772</v>
      </c>
      <c r="E23" s="5"/>
      <c r="F23" s="5"/>
      <c r="G23" s="124">
        <v>3.33772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4">
        <v>3.33772</v>
      </c>
      <c r="N23" s="121">
        <f>N28</f>
        <v>1.6692</v>
      </c>
      <c r="O23" s="121">
        <v>0</v>
      </c>
      <c r="P23" s="121">
        <v>0</v>
      </c>
      <c r="Q23" s="121">
        <f t="shared" ref="Q23:Q32" si="0">D23-H23</f>
        <v>3.33772</v>
      </c>
      <c r="R23" s="121">
        <f t="shared" ref="R23:R27" si="1">J23-I23</f>
        <v>0</v>
      </c>
      <c r="S23" s="121"/>
      <c r="T23" s="125"/>
    </row>
    <row r="24" spans="1:20" s="4" customFormat="1" ht="71.25" x14ac:dyDescent="0.2">
      <c r="A24" s="12" t="s">
        <v>27</v>
      </c>
      <c r="B24" s="10" t="s">
        <v>28</v>
      </c>
      <c r="C24" s="15"/>
      <c r="D24" s="124">
        <v>3.33772</v>
      </c>
      <c r="E24" s="5"/>
      <c r="F24" s="5"/>
      <c r="G24" s="124">
        <v>3.33772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4">
        <v>3.33772</v>
      </c>
      <c r="N24" s="121">
        <v>0</v>
      </c>
      <c r="O24" s="121">
        <v>0</v>
      </c>
      <c r="P24" s="121">
        <v>0</v>
      </c>
      <c r="Q24" s="121">
        <f t="shared" si="0"/>
        <v>3.33772</v>
      </c>
      <c r="R24" s="121">
        <f t="shared" si="1"/>
        <v>0</v>
      </c>
      <c r="S24" s="121"/>
      <c r="T24" s="121"/>
    </row>
    <row r="25" spans="1:20" s="4" customFormat="1" ht="126" hidden="1" x14ac:dyDescent="0.2">
      <c r="A25" s="16" t="s">
        <v>27</v>
      </c>
      <c r="B25" s="17" t="s">
        <v>37</v>
      </c>
      <c r="C25" s="26" t="s">
        <v>38</v>
      </c>
      <c r="D25" s="124">
        <v>1.1399159999999999</v>
      </c>
      <c r="E25" s="8"/>
      <c r="F25" s="8"/>
      <c r="G25" s="120">
        <v>1.1399159999999999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4">
        <v>1.1399159999999999</v>
      </c>
      <c r="N25" s="121">
        <v>0</v>
      </c>
      <c r="O25" s="121">
        <v>0</v>
      </c>
      <c r="P25" s="121">
        <v>0</v>
      </c>
      <c r="Q25" s="121">
        <f t="shared" si="0"/>
        <v>1.1399159999999999</v>
      </c>
      <c r="R25" s="121">
        <f t="shared" si="1"/>
        <v>0</v>
      </c>
      <c r="S25" s="121"/>
      <c r="T25" s="121"/>
    </row>
    <row r="26" spans="1:20" s="4" customFormat="1" ht="157.5" hidden="1" x14ac:dyDescent="0.25">
      <c r="A26" s="18" t="s">
        <v>27</v>
      </c>
      <c r="B26" s="19" t="s">
        <v>43</v>
      </c>
      <c r="C26" s="26" t="s">
        <v>44</v>
      </c>
      <c r="D26" s="124">
        <v>0.43956000000000001</v>
      </c>
      <c r="E26" s="8"/>
      <c r="F26" s="8"/>
      <c r="G26" s="120">
        <v>0.43956000000000001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0">
        <v>0.43956000000000001</v>
      </c>
      <c r="N26" s="121">
        <v>0</v>
      </c>
      <c r="O26" s="121">
        <v>0</v>
      </c>
      <c r="P26" s="121">
        <v>0</v>
      </c>
      <c r="Q26" s="121">
        <f t="shared" si="0"/>
        <v>0.43956000000000001</v>
      </c>
      <c r="R26" s="121">
        <f t="shared" si="1"/>
        <v>0</v>
      </c>
      <c r="S26" s="121"/>
      <c r="T26" s="121"/>
    </row>
    <row r="27" spans="1:20" s="4" customFormat="1" ht="126" hidden="1" x14ac:dyDescent="0.2">
      <c r="A27" s="20" t="s">
        <v>27</v>
      </c>
      <c r="B27" s="17" t="s">
        <v>39</v>
      </c>
      <c r="C27" s="26" t="s">
        <v>40</v>
      </c>
      <c r="D27" s="124">
        <v>0.87912000000000001</v>
      </c>
      <c r="E27" s="8"/>
      <c r="F27" s="8"/>
      <c r="G27" s="120">
        <v>0.87912000000000001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0">
        <v>0.87912000000000001</v>
      </c>
      <c r="N27" s="121">
        <v>0</v>
      </c>
      <c r="O27" s="121">
        <v>0</v>
      </c>
      <c r="P27" s="121">
        <v>0</v>
      </c>
      <c r="Q27" s="121">
        <f t="shared" si="0"/>
        <v>0.87912000000000001</v>
      </c>
      <c r="R27" s="121">
        <f t="shared" si="1"/>
        <v>0</v>
      </c>
      <c r="S27" s="121"/>
      <c r="T27" s="121"/>
    </row>
    <row r="28" spans="1:20" s="4" customFormat="1" ht="141.75" x14ac:dyDescent="0.25">
      <c r="A28" s="21" t="s">
        <v>27</v>
      </c>
      <c r="B28" s="19" t="s">
        <v>41</v>
      </c>
      <c r="C28" s="26" t="s">
        <v>42</v>
      </c>
      <c r="D28" s="124">
        <v>0.87912000000000001</v>
      </c>
      <c r="E28" s="5"/>
      <c r="F28" s="5"/>
      <c r="G28" s="120">
        <v>0.87912000000000001</v>
      </c>
      <c r="H28" s="121">
        <f>N28</f>
        <v>1.6692</v>
      </c>
      <c r="I28" s="121">
        <v>0</v>
      </c>
      <c r="J28" s="121">
        <v>0</v>
      </c>
      <c r="K28" s="121">
        <v>0</v>
      </c>
      <c r="L28" s="121">
        <v>0</v>
      </c>
      <c r="M28" s="120">
        <v>0.87912000000000001</v>
      </c>
      <c r="N28" s="121">
        <f>0.6955*2*1.2</f>
        <v>1.6692</v>
      </c>
      <c r="O28" s="121">
        <v>0</v>
      </c>
      <c r="P28" s="121">
        <v>0</v>
      </c>
      <c r="Q28" s="121">
        <f>D28-H28</f>
        <v>-0.79008</v>
      </c>
      <c r="R28" s="121">
        <f>N28-M28</f>
        <v>0.79008</v>
      </c>
      <c r="S28" s="121"/>
      <c r="T28" s="125"/>
    </row>
    <row r="29" spans="1:20" s="4" customFormat="1" ht="99.75" x14ac:dyDescent="0.2">
      <c r="A29" s="13" t="s">
        <v>30</v>
      </c>
      <c r="B29" s="14" t="s">
        <v>31</v>
      </c>
      <c r="C29" s="27" t="s">
        <v>32</v>
      </c>
      <c r="D29" s="124">
        <v>3.3079999999999998</v>
      </c>
      <c r="E29" s="5"/>
      <c r="F29" s="5"/>
      <c r="G29" s="120">
        <v>3.3079999999999998</v>
      </c>
      <c r="H29" s="120">
        <f>J29+L29+N29</f>
        <v>3.3080032799999999</v>
      </c>
      <c r="I29" s="120">
        <v>0.82699999999999996</v>
      </c>
      <c r="J29" s="120">
        <f>J30</f>
        <v>0.82519200000000004</v>
      </c>
      <c r="K29" s="120">
        <v>0.82699999999999996</v>
      </c>
      <c r="L29" s="120">
        <f>L31</f>
        <v>0.84530063999999994</v>
      </c>
      <c r="M29" s="120">
        <v>0.82699999999999996</v>
      </c>
      <c r="N29" s="121">
        <f>N31</f>
        <v>1.6375106399999999</v>
      </c>
      <c r="O29" s="120">
        <v>0.82699999999999996</v>
      </c>
      <c r="P29" s="121">
        <v>0</v>
      </c>
      <c r="Q29" s="121">
        <f>D29-H29</f>
        <v>-3.2800000000499097E-6</v>
      </c>
      <c r="R29" s="121">
        <f>L29-K29</f>
        <v>1.8300639999999979E-2</v>
      </c>
      <c r="S29" s="121"/>
      <c r="T29" s="121"/>
    </row>
    <row r="30" spans="1:20" s="4" customFormat="1" ht="78.75" x14ac:dyDescent="0.25">
      <c r="A30" s="24" t="s">
        <v>33</v>
      </c>
      <c r="B30" s="23" t="s">
        <v>34</v>
      </c>
      <c r="C30" s="25" t="s">
        <v>32</v>
      </c>
      <c r="D30" s="124">
        <v>3.3079999999999998</v>
      </c>
      <c r="E30" s="5"/>
      <c r="F30" s="5"/>
      <c r="G30" s="120">
        <v>3.3079999999999998</v>
      </c>
      <c r="H30" s="121">
        <f>J30+L30+N30</f>
        <v>3.3080032799999999</v>
      </c>
      <c r="I30" s="120">
        <v>0.82699999999999996</v>
      </c>
      <c r="J30" s="121">
        <f>J31</f>
        <v>0.82519200000000004</v>
      </c>
      <c r="K30" s="121">
        <f>K31</f>
        <v>0.82699999999999996</v>
      </c>
      <c r="L30" s="121">
        <f>L31</f>
        <v>0.84530063999999994</v>
      </c>
      <c r="M30" s="121">
        <v>0</v>
      </c>
      <c r="N30" s="121">
        <f>N31</f>
        <v>1.6375106399999999</v>
      </c>
      <c r="O30" s="121">
        <v>0</v>
      </c>
      <c r="P30" s="121">
        <v>0</v>
      </c>
      <c r="Q30" s="121">
        <f>D30-H30</f>
        <v>-3.2800000000499097E-6</v>
      </c>
      <c r="R30" s="121">
        <f t="shared" ref="R30" si="2">L30-K30</f>
        <v>1.8300639999999979E-2</v>
      </c>
      <c r="S30" s="121"/>
      <c r="T30" s="121"/>
    </row>
    <row r="31" spans="1:20" s="4" customFormat="1" ht="78.75" x14ac:dyDescent="0.25">
      <c r="A31" s="22" t="s">
        <v>33</v>
      </c>
      <c r="B31" s="23" t="s">
        <v>35</v>
      </c>
      <c r="C31" s="25" t="s">
        <v>36</v>
      </c>
      <c r="D31" s="124">
        <v>3.3079999999999998</v>
      </c>
      <c r="E31" s="5"/>
      <c r="F31" s="5"/>
      <c r="G31" s="120">
        <v>3.3079999999999998</v>
      </c>
      <c r="H31" s="120">
        <f>J31+L31+N31+P31</f>
        <v>3.3080032799999999</v>
      </c>
      <c r="I31" s="120">
        <v>0.82699999999999996</v>
      </c>
      <c r="J31" s="120">
        <v>0.82519200000000004</v>
      </c>
      <c r="K31" s="120">
        <v>0.82699999999999996</v>
      </c>
      <c r="L31" s="120">
        <f>0.7044172*1.2</f>
        <v>0.84530063999999994</v>
      </c>
      <c r="M31" s="120">
        <v>0.82699999999999996</v>
      </c>
      <c r="N31" s="121">
        <v>1.6375106399999999</v>
      </c>
      <c r="O31" s="120">
        <v>0.82699999999999996</v>
      </c>
      <c r="P31" s="121">
        <v>0</v>
      </c>
      <c r="Q31" s="121">
        <f>D31-H31</f>
        <v>-3.2800000000499097E-6</v>
      </c>
      <c r="R31" s="121">
        <f>N31-M31</f>
        <v>0.81051063999999995</v>
      </c>
      <c r="S31" s="121"/>
      <c r="T31" s="121"/>
    </row>
    <row r="32" spans="1:20" s="4" customFormat="1" x14ac:dyDescent="0.25">
      <c r="A32" s="29" t="s">
        <v>45</v>
      </c>
      <c r="B32" s="28"/>
      <c r="C32" s="29"/>
      <c r="D32" s="124">
        <v>6.6457160000000002</v>
      </c>
      <c r="E32" s="28"/>
      <c r="F32" s="28"/>
      <c r="G32" s="124">
        <v>6.6457160000000002</v>
      </c>
      <c r="H32" s="121">
        <f>H22</f>
        <v>4.9772032799999995</v>
      </c>
      <c r="I32" s="120">
        <v>0.82699999999999996</v>
      </c>
      <c r="J32" s="121">
        <f>J22</f>
        <v>0.82519200000000004</v>
      </c>
      <c r="K32" s="120">
        <v>0.82699999999999996</v>
      </c>
      <c r="L32" s="121">
        <f>L31</f>
        <v>0.84530063999999994</v>
      </c>
      <c r="M32" s="124">
        <v>4.16472</v>
      </c>
      <c r="N32" s="121">
        <f>N22</f>
        <v>3.3067106399999999</v>
      </c>
      <c r="O32" s="120">
        <v>0.82699999999999996</v>
      </c>
      <c r="P32" s="121">
        <v>0</v>
      </c>
      <c r="Q32" s="121">
        <f t="shared" si="0"/>
        <v>1.6685127200000007</v>
      </c>
      <c r="R32" s="121">
        <f>N32-M32</f>
        <v>-0.85800936000000005</v>
      </c>
      <c r="S32" s="124"/>
      <c r="T32" s="124"/>
    </row>
    <row r="33" s="4" customFormat="1" ht="12.75" x14ac:dyDescent="0.2"/>
    <row r="34" s="4" customFormat="1" ht="12.75" x14ac:dyDescent="0.2"/>
    <row r="35" s="4" customFormat="1" ht="12.75" x14ac:dyDescent="0.2"/>
    <row r="36" s="4" customFormat="1" ht="12.75" x14ac:dyDescent="0.2"/>
    <row r="37" s="4" customFormat="1" ht="12.75" x14ac:dyDescent="0.2"/>
    <row r="38" s="4" customFormat="1" ht="12.75" x14ac:dyDescent="0.2"/>
    <row r="39" s="4" customFormat="1" ht="12.75" x14ac:dyDescent="0.2"/>
  </sheetData>
  <mergeCells count="26">
    <mergeCell ref="Q1:T4"/>
    <mergeCell ref="A18:A20"/>
    <mergeCell ref="B18:B20"/>
    <mergeCell ref="C18:C20"/>
    <mergeCell ref="D18:D20"/>
    <mergeCell ref="E18:E20"/>
    <mergeCell ref="H16:R16"/>
    <mergeCell ref="A6:T6"/>
    <mergeCell ref="B15:G15"/>
    <mergeCell ref="H15:T15"/>
    <mergeCell ref="A7:T7"/>
    <mergeCell ref="F10:Q10"/>
    <mergeCell ref="F11:Q11"/>
    <mergeCell ref="A13:T13"/>
    <mergeCell ref="F18:F20"/>
    <mergeCell ref="G18:P18"/>
    <mergeCell ref="Q18:Q20"/>
    <mergeCell ref="R18:S18"/>
    <mergeCell ref="T18:T20"/>
    <mergeCell ref="S19:S20"/>
    <mergeCell ref="G19:H19"/>
    <mergeCell ref="I19:J19"/>
    <mergeCell ref="K19:L19"/>
    <mergeCell ref="M19:N19"/>
    <mergeCell ref="O19:P19"/>
    <mergeCell ref="R19:R20"/>
  </mergeCells>
  <pageMargins left="0.39370078740157483" right="0.39370078740157483" top="0.78740157480314965" bottom="0.39370078740157483" header="0.27559055118110237" footer="0.27559055118110237"/>
  <pageSetup paperSize="8" scale="90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V38"/>
  <sheetViews>
    <sheetView topLeftCell="A5" zoomScale="70" zoomScaleNormal="70" workbookViewId="0">
      <pane xSplit="2" ySplit="17" topLeftCell="C22" activePane="bottomRight" state="frozen"/>
      <selection activeCell="A5" sqref="A5"/>
      <selection pane="topRight" activeCell="C5" sqref="C5"/>
      <selection pane="bottomLeft" activeCell="A22" sqref="A22"/>
      <selection pane="bottomRight" activeCell="E25" sqref="E25"/>
    </sheetView>
  </sheetViews>
  <sheetFormatPr defaultColWidth="9.7109375" defaultRowHeight="15.75" x14ac:dyDescent="0.25"/>
  <cols>
    <col min="1" max="1" width="9.7109375" style="1" customWidth="1"/>
    <col min="2" max="2" width="29.5703125" style="1" customWidth="1"/>
    <col min="3" max="3" width="16.28515625" style="1" customWidth="1"/>
    <col min="4" max="4" width="20.7109375" style="1" customWidth="1"/>
    <col min="5" max="5" width="21.7109375" style="1" customWidth="1"/>
    <col min="6" max="6" width="14.28515625" style="1" customWidth="1"/>
    <col min="7" max="7" width="13.85546875" style="1" customWidth="1"/>
    <col min="8" max="8" width="14.5703125" style="1" customWidth="1"/>
    <col min="9" max="9" width="12.7109375" style="1" customWidth="1"/>
    <col min="10" max="10" width="15" style="1" customWidth="1"/>
    <col min="11" max="11" width="12.7109375" style="1" customWidth="1"/>
    <col min="12" max="12" width="14.7109375" style="1" customWidth="1"/>
    <col min="13" max="13" width="12.7109375" style="1" customWidth="1"/>
    <col min="14" max="16384" width="9.7109375" style="1"/>
  </cols>
  <sheetData>
    <row r="1" spans="1:22" s="2" customFormat="1" ht="11.25" x14ac:dyDescent="0.2">
      <c r="J1" s="161" t="s">
        <v>232</v>
      </c>
      <c r="K1" s="161"/>
      <c r="L1" s="161"/>
      <c r="M1" s="161"/>
    </row>
    <row r="2" spans="1:22" s="2" customFormat="1" ht="11.25" x14ac:dyDescent="0.2">
      <c r="J2" s="161"/>
      <c r="K2" s="161"/>
      <c r="L2" s="161"/>
      <c r="M2" s="161"/>
    </row>
    <row r="3" spans="1:22" s="2" customFormat="1" ht="11.25" x14ac:dyDescent="0.2">
      <c r="J3" s="161"/>
      <c r="K3" s="161"/>
      <c r="L3" s="161"/>
      <c r="M3" s="161"/>
    </row>
    <row r="4" spans="1:22" s="2" customFormat="1" ht="11.25" x14ac:dyDescent="0.2">
      <c r="J4" s="161"/>
      <c r="K4" s="161"/>
      <c r="L4" s="161"/>
      <c r="M4" s="161"/>
    </row>
    <row r="6" spans="1:22" s="3" customFormat="1" ht="18.75" customHeight="1" x14ac:dyDescent="0.3">
      <c r="A6" s="240" t="s">
        <v>233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</row>
    <row r="7" spans="1:22" s="3" customFormat="1" ht="18.75" customHeight="1" x14ac:dyDescent="0.3">
      <c r="A7" s="240" t="s">
        <v>234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</row>
    <row r="8" spans="1:22" s="3" customFormat="1" ht="18.75" x14ac:dyDescent="0.3">
      <c r="A8" s="163" t="s">
        <v>939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</row>
    <row r="11" spans="1:22" ht="15.75" customHeight="1" x14ac:dyDescent="0.25">
      <c r="C11" s="6" t="s">
        <v>235</v>
      </c>
      <c r="D11" s="236" t="s">
        <v>236</v>
      </c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7"/>
      <c r="S11" s="237"/>
    </row>
    <row r="12" spans="1:22" s="7" customFormat="1" ht="10.5" x14ac:dyDescent="0.2">
      <c r="D12" s="162" t="s">
        <v>1</v>
      </c>
      <c r="E12" s="162"/>
      <c r="F12" s="162"/>
      <c r="G12" s="162"/>
      <c r="H12" s="162"/>
      <c r="I12" s="162"/>
      <c r="J12" s="162"/>
      <c r="K12" s="162"/>
      <c r="L12" s="162"/>
    </row>
    <row r="14" spans="1:22" x14ac:dyDescent="0.25">
      <c r="A14" s="170" t="s">
        <v>22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</row>
    <row r="16" spans="1:22" ht="28.5" customHeight="1" x14ac:dyDescent="0.25">
      <c r="A16" s="61" t="s">
        <v>2</v>
      </c>
      <c r="B16" s="68"/>
      <c r="C16" s="69"/>
      <c r="D16" s="68"/>
      <c r="E16" s="238" t="s">
        <v>930</v>
      </c>
      <c r="F16" s="239"/>
      <c r="G16" s="239"/>
      <c r="H16" s="239"/>
      <c r="I16" s="239"/>
      <c r="J16" s="239"/>
      <c r="K16" s="239"/>
      <c r="L16" s="239"/>
      <c r="M16" s="239"/>
      <c r="N16" s="70"/>
      <c r="O16" s="70"/>
      <c r="P16" s="70"/>
      <c r="Q16" s="70"/>
      <c r="R16" s="70"/>
      <c r="S16" s="70"/>
      <c r="T16" s="70"/>
      <c r="U16" s="70"/>
      <c r="V16" s="70"/>
    </row>
    <row r="17" spans="1:13" s="7" customFormat="1" ht="10.5" x14ac:dyDescent="0.2">
      <c r="F17" s="162" t="s">
        <v>3</v>
      </c>
      <c r="G17" s="162"/>
      <c r="H17" s="162"/>
      <c r="I17" s="162"/>
      <c r="J17" s="162"/>
      <c r="K17" s="162"/>
    </row>
    <row r="19" spans="1:13" s="4" customFormat="1" ht="42.75" customHeight="1" x14ac:dyDescent="0.2">
      <c r="A19" s="158" t="s">
        <v>4</v>
      </c>
      <c r="B19" s="158" t="s">
        <v>5</v>
      </c>
      <c r="C19" s="158" t="s">
        <v>6</v>
      </c>
      <c r="D19" s="158" t="s">
        <v>237</v>
      </c>
      <c r="E19" s="158" t="s">
        <v>238</v>
      </c>
      <c r="F19" s="156" t="s">
        <v>239</v>
      </c>
      <c r="G19" s="157"/>
      <c r="H19" s="156" t="s">
        <v>240</v>
      </c>
      <c r="I19" s="157"/>
      <c r="J19" s="156" t="s">
        <v>241</v>
      </c>
      <c r="K19" s="157"/>
      <c r="L19" s="156" t="s">
        <v>242</v>
      </c>
      <c r="M19" s="157"/>
    </row>
    <row r="20" spans="1:13" s="4" customFormat="1" ht="40.5" customHeight="1" x14ac:dyDescent="0.2">
      <c r="A20" s="160"/>
      <c r="B20" s="160"/>
      <c r="C20" s="160"/>
      <c r="D20" s="160"/>
      <c r="E20" s="160"/>
      <c r="F20" s="8" t="s">
        <v>918</v>
      </c>
      <c r="G20" s="8" t="s">
        <v>243</v>
      </c>
      <c r="H20" s="8" t="s">
        <v>917</v>
      </c>
      <c r="I20" s="8" t="s">
        <v>243</v>
      </c>
      <c r="J20" s="8" t="s">
        <v>916</v>
      </c>
      <c r="K20" s="8" t="s">
        <v>243</v>
      </c>
      <c r="L20" s="93" t="s">
        <v>916</v>
      </c>
      <c r="M20" s="8" t="s">
        <v>243</v>
      </c>
    </row>
    <row r="21" spans="1:13" s="4" customFormat="1" ht="12.75" x14ac:dyDescent="0.2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</row>
    <row r="22" spans="1:13" s="4" customFormat="1" ht="71.25" x14ac:dyDescent="0.2">
      <c r="A22" s="9" t="s">
        <v>23</v>
      </c>
      <c r="B22" s="37" t="s">
        <v>24</v>
      </c>
      <c r="C22" s="15"/>
      <c r="D22" s="71" t="s">
        <v>187</v>
      </c>
      <c r="E22" s="71" t="s">
        <v>187</v>
      </c>
      <c r="F22" s="71" t="s">
        <v>187</v>
      </c>
      <c r="G22" s="71" t="s">
        <v>187</v>
      </c>
      <c r="H22" s="71" t="s">
        <v>187</v>
      </c>
      <c r="I22" s="71" t="s">
        <v>187</v>
      </c>
      <c r="J22" s="71" t="s">
        <v>187</v>
      </c>
      <c r="K22" s="71" t="s">
        <v>187</v>
      </c>
      <c r="L22" s="71" t="s">
        <v>187</v>
      </c>
      <c r="M22" s="71" t="s">
        <v>187</v>
      </c>
    </row>
    <row r="23" spans="1:13" s="4" customFormat="1" ht="111" customHeight="1" x14ac:dyDescent="0.2">
      <c r="A23" s="12" t="s">
        <v>25</v>
      </c>
      <c r="B23" s="37" t="s">
        <v>26</v>
      </c>
      <c r="C23" s="15"/>
      <c r="D23" s="71" t="s">
        <v>187</v>
      </c>
      <c r="E23" s="71" t="s">
        <v>187</v>
      </c>
      <c r="F23" s="71" t="s">
        <v>187</v>
      </c>
      <c r="G23" s="71" t="s">
        <v>187</v>
      </c>
      <c r="H23" s="71" t="s">
        <v>187</v>
      </c>
      <c r="I23" s="71" t="s">
        <v>187</v>
      </c>
      <c r="J23" s="71" t="s">
        <v>187</v>
      </c>
      <c r="K23" s="71" t="s">
        <v>187</v>
      </c>
      <c r="L23" s="71" t="s">
        <v>187</v>
      </c>
      <c r="M23" s="71" t="s">
        <v>187</v>
      </c>
    </row>
    <row r="24" spans="1:13" s="4" customFormat="1" ht="57.75" customHeight="1" x14ac:dyDescent="0.2">
      <c r="A24" s="12" t="s">
        <v>27</v>
      </c>
      <c r="B24" s="37" t="s">
        <v>28</v>
      </c>
      <c r="C24" s="15"/>
      <c r="D24" s="71" t="s">
        <v>187</v>
      </c>
      <c r="E24" s="71" t="s">
        <v>187</v>
      </c>
      <c r="F24" s="71" t="s">
        <v>187</v>
      </c>
      <c r="G24" s="71" t="s">
        <v>187</v>
      </c>
      <c r="H24" s="71" t="s">
        <v>187</v>
      </c>
      <c r="I24" s="71" t="s">
        <v>187</v>
      </c>
      <c r="J24" s="71" t="s">
        <v>187</v>
      </c>
      <c r="K24" s="71" t="s">
        <v>187</v>
      </c>
      <c r="L24" s="71" t="s">
        <v>187</v>
      </c>
      <c r="M24" s="71" t="s">
        <v>187</v>
      </c>
    </row>
    <row r="25" spans="1:13" s="4" customFormat="1" ht="110.25" x14ac:dyDescent="0.2">
      <c r="A25" s="20" t="s">
        <v>27</v>
      </c>
      <c r="B25" s="17" t="s">
        <v>37</v>
      </c>
      <c r="C25" s="26" t="s">
        <v>38</v>
      </c>
      <c r="D25" s="71" t="s">
        <v>187</v>
      </c>
      <c r="E25" s="71" t="s">
        <v>187</v>
      </c>
      <c r="F25" s="71" t="s">
        <v>187</v>
      </c>
      <c r="G25" s="71" t="s">
        <v>187</v>
      </c>
      <c r="H25" s="71" t="s">
        <v>187</v>
      </c>
      <c r="I25" s="71" t="s">
        <v>187</v>
      </c>
      <c r="J25" s="71" t="s">
        <v>187</v>
      </c>
      <c r="K25" s="71" t="s">
        <v>187</v>
      </c>
      <c r="L25" s="71" t="s">
        <v>187</v>
      </c>
      <c r="M25" s="71" t="s">
        <v>187</v>
      </c>
    </row>
    <row r="26" spans="1:13" s="4" customFormat="1" ht="110.25" x14ac:dyDescent="0.25">
      <c r="A26" s="20" t="s">
        <v>27</v>
      </c>
      <c r="B26" s="19" t="s">
        <v>43</v>
      </c>
      <c r="C26" s="26" t="s">
        <v>44</v>
      </c>
      <c r="D26" s="71" t="s">
        <v>187</v>
      </c>
      <c r="E26" s="71" t="s">
        <v>187</v>
      </c>
      <c r="F26" s="71" t="s">
        <v>187</v>
      </c>
      <c r="G26" s="71" t="s">
        <v>187</v>
      </c>
      <c r="H26" s="71" t="s">
        <v>187</v>
      </c>
      <c r="I26" s="71" t="s">
        <v>187</v>
      </c>
      <c r="J26" s="71" t="s">
        <v>187</v>
      </c>
      <c r="K26" s="71" t="s">
        <v>187</v>
      </c>
      <c r="L26" s="71" t="s">
        <v>187</v>
      </c>
      <c r="M26" s="71" t="s">
        <v>187</v>
      </c>
    </row>
    <row r="27" spans="1:13" s="4" customFormat="1" ht="110.25" x14ac:dyDescent="0.2">
      <c r="A27" s="20" t="s">
        <v>27</v>
      </c>
      <c r="B27" s="17" t="s">
        <v>39</v>
      </c>
      <c r="C27" s="26" t="s">
        <v>40</v>
      </c>
      <c r="D27" s="71" t="s">
        <v>187</v>
      </c>
      <c r="E27" s="71" t="s">
        <v>187</v>
      </c>
      <c r="F27" s="71" t="s">
        <v>187</v>
      </c>
      <c r="G27" s="71" t="s">
        <v>187</v>
      </c>
      <c r="H27" s="71" t="s">
        <v>187</v>
      </c>
      <c r="I27" s="71" t="s">
        <v>187</v>
      </c>
      <c r="J27" s="71" t="s">
        <v>187</v>
      </c>
      <c r="K27" s="71" t="s">
        <v>187</v>
      </c>
      <c r="L27" s="71" t="s">
        <v>187</v>
      </c>
      <c r="M27" s="71" t="s">
        <v>187</v>
      </c>
    </row>
    <row r="28" spans="1:13" s="4" customFormat="1" ht="110.25" x14ac:dyDescent="0.25">
      <c r="A28" s="21" t="s">
        <v>27</v>
      </c>
      <c r="B28" s="19" t="s">
        <v>41</v>
      </c>
      <c r="C28" s="26" t="s">
        <v>42</v>
      </c>
      <c r="D28" s="71" t="s">
        <v>187</v>
      </c>
      <c r="E28" s="71" t="s">
        <v>187</v>
      </c>
      <c r="F28" s="71" t="s">
        <v>187</v>
      </c>
      <c r="G28" s="71" t="s">
        <v>187</v>
      </c>
      <c r="H28" s="71" t="s">
        <v>187</v>
      </c>
      <c r="I28" s="71" t="s">
        <v>187</v>
      </c>
      <c r="J28" s="71" t="s">
        <v>187</v>
      </c>
      <c r="K28" s="71" t="s">
        <v>187</v>
      </c>
      <c r="L28" s="71" t="s">
        <v>187</v>
      </c>
      <c r="M28" s="71" t="s">
        <v>187</v>
      </c>
    </row>
    <row r="29" spans="1:13" s="4" customFormat="1" ht="57" x14ac:dyDescent="0.2">
      <c r="A29" s="13" t="s">
        <v>30</v>
      </c>
      <c r="B29" s="14" t="s">
        <v>31</v>
      </c>
      <c r="C29" s="27" t="s">
        <v>32</v>
      </c>
      <c r="D29" s="71" t="s">
        <v>187</v>
      </c>
      <c r="E29" s="71" t="s">
        <v>187</v>
      </c>
      <c r="F29" s="71" t="s">
        <v>187</v>
      </c>
      <c r="G29" s="71" t="s">
        <v>187</v>
      </c>
      <c r="H29" s="71" t="s">
        <v>187</v>
      </c>
      <c r="I29" s="71" t="s">
        <v>187</v>
      </c>
      <c r="J29" s="71" t="s">
        <v>187</v>
      </c>
      <c r="K29" s="71" t="s">
        <v>187</v>
      </c>
      <c r="L29" s="71" t="s">
        <v>187</v>
      </c>
      <c r="M29" s="71" t="s">
        <v>187</v>
      </c>
    </row>
    <row r="30" spans="1:13" s="4" customFormat="1" ht="47.25" x14ac:dyDescent="0.25">
      <c r="A30" s="24" t="s">
        <v>33</v>
      </c>
      <c r="B30" s="23" t="s">
        <v>34</v>
      </c>
      <c r="C30" s="25" t="s">
        <v>32</v>
      </c>
      <c r="D30" s="71" t="s">
        <v>187</v>
      </c>
      <c r="E30" s="71" t="s">
        <v>187</v>
      </c>
      <c r="F30" s="71" t="s">
        <v>187</v>
      </c>
      <c r="G30" s="71" t="s">
        <v>187</v>
      </c>
      <c r="H30" s="71" t="s">
        <v>187</v>
      </c>
      <c r="I30" s="71" t="s">
        <v>187</v>
      </c>
      <c r="J30" s="71" t="s">
        <v>187</v>
      </c>
      <c r="K30" s="71" t="s">
        <v>187</v>
      </c>
      <c r="L30" s="71" t="s">
        <v>187</v>
      </c>
      <c r="M30" s="71" t="s">
        <v>187</v>
      </c>
    </row>
    <row r="31" spans="1:13" s="4" customFormat="1" ht="47.25" x14ac:dyDescent="0.25">
      <c r="A31" s="22" t="s">
        <v>33</v>
      </c>
      <c r="B31" s="23" t="s">
        <v>35</v>
      </c>
      <c r="C31" s="25" t="s">
        <v>36</v>
      </c>
      <c r="D31" s="71" t="s">
        <v>187</v>
      </c>
      <c r="E31" s="71" t="s">
        <v>187</v>
      </c>
      <c r="F31" s="71" t="s">
        <v>187</v>
      </c>
      <c r="G31" s="71" t="s">
        <v>187</v>
      </c>
      <c r="H31" s="71" t="s">
        <v>187</v>
      </c>
      <c r="I31" s="71" t="s">
        <v>187</v>
      </c>
      <c r="J31" s="71" t="s">
        <v>187</v>
      </c>
      <c r="K31" s="71" t="s">
        <v>187</v>
      </c>
      <c r="L31" s="71" t="s">
        <v>187</v>
      </c>
      <c r="M31" s="71" t="s">
        <v>187</v>
      </c>
    </row>
    <row r="32" spans="1:13" s="4" customFormat="1" ht="21" customHeight="1" x14ac:dyDescent="0.2">
      <c r="A32" s="226" t="s">
        <v>45</v>
      </c>
      <c r="B32" s="227"/>
      <c r="C32" s="227"/>
      <c r="D32" s="71" t="s">
        <v>187</v>
      </c>
      <c r="E32" s="71" t="s">
        <v>187</v>
      </c>
      <c r="F32" s="71" t="s">
        <v>187</v>
      </c>
      <c r="G32" s="71" t="s">
        <v>187</v>
      </c>
      <c r="H32" s="71" t="s">
        <v>187</v>
      </c>
      <c r="I32" s="71" t="s">
        <v>187</v>
      </c>
      <c r="J32" s="71" t="s">
        <v>187</v>
      </c>
      <c r="K32" s="71" t="s">
        <v>187</v>
      </c>
      <c r="L32" s="71" t="s">
        <v>187</v>
      </c>
      <c r="M32" s="71" t="s">
        <v>187</v>
      </c>
    </row>
    <row r="33" spans="1:11" s="4" customFormat="1" ht="12" customHeight="1" x14ac:dyDescent="0.2"/>
    <row r="34" spans="1:11" s="4" customFormat="1" ht="12.75" hidden="1" x14ac:dyDescent="0.2"/>
    <row r="35" spans="1:11" s="4" customFormat="1" ht="12.75" x14ac:dyDescent="0.2">
      <c r="A35" s="235" t="s">
        <v>244</v>
      </c>
      <c r="B35" s="235"/>
      <c r="C35" s="235"/>
      <c r="D35" s="235"/>
      <c r="E35" s="235"/>
      <c r="F35" s="235"/>
      <c r="G35" s="235"/>
      <c r="H35" s="235"/>
      <c r="I35" s="235"/>
      <c r="J35" s="235"/>
      <c r="K35" s="235"/>
    </row>
    <row r="36" spans="1:11" s="4" customFormat="1" ht="12.75" x14ac:dyDescent="0.2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5"/>
    </row>
    <row r="37" spans="1:11" s="4" customFormat="1" ht="2.25" customHeight="1" x14ac:dyDescent="0.2">
      <c r="A37" s="235"/>
      <c r="B37" s="235"/>
      <c r="C37" s="235"/>
      <c r="D37" s="235"/>
      <c r="E37" s="235"/>
      <c r="F37" s="235"/>
      <c r="G37" s="235"/>
      <c r="H37" s="235"/>
      <c r="I37" s="235"/>
      <c r="J37" s="235"/>
      <c r="K37" s="235"/>
    </row>
    <row r="38" spans="1:11" s="4" customFormat="1" ht="12.75" x14ac:dyDescent="0.2"/>
  </sheetData>
  <mergeCells count="20">
    <mergeCell ref="J1:M4"/>
    <mergeCell ref="A19:A20"/>
    <mergeCell ref="B19:B20"/>
    <mergeCell ref="C19:C20"/>
    <mergeCell ref="D19:D20"/>
    <mergeCell ref="E16:M16"/>
    <mergeCell ref="E19:E20"/>
    <mergeCell ref="F17:K17"/>
    <mergeCell ref="A6:M6"/>
    <mergeCell ref="A7:M7"/>
    <mergeCell ref="A8:M8"/>
    <mergeCell ref="F19:G19"/>
    <mergeCell ref="H19:I19"/>
    <mergeCell ref="J19:K19"/>
    <mergeCell ref="L19:M19"/>
    <mergeCell ref="A14:M14"/>
    <mergeCell ref="A35:K37"/>
    <mergeCell ref="A32:C32"/>
    <mergeCell ref="D11:S11"/>
    <mergeCell ref="D12:L12"/>
  </mergeCells>
  <pageMargins left="0.39370078740157483" right="0.39370078740157483" top="0.78740157480314965" bottom="0.39370078740157483" header="0.27559055118110237" footer="0.27559055118110237"/>
  <pageSetup paperSize="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T396"/>
  <sheetViews>
    <sheetView topLeftCell="A286" zoomScale="110" zoomScaleNormal="110" workbookViewId="0">
      <selection activeCell="E20" sqref="E20"/>
    </sheetView>
  </sheetViews>
  <sheetFormatPr defaultColWidth="20.7109375" defaultRowHeight="10.5" x14ac:dyDescent="0.2"/>
  <cols>
    <col min="1" max="1" width="6.28515625" style="90" customWidth="1"/>
    <col min="2" max="2" width="38.5703125" style="90" customWidth="1"/>
    <col min="3" max="3" width="8.5703125" style="90" customWidth="1"/>
    <col min="4" max="6" width="7.7109375" style="90" customWidth="1"/>
    <col min="7" max="7" width="5.7109375" style="90" customWidth="1"/>
    <col min="8" max="8" width="9.7109375" style="90" customWidth="1"/>
    <col min="9" max="16384" width="20.7109375" style="90"/>
  </cols>
  <sheetData>
    <row r="1" spans="1:20" s="72" customFormat="1" ht="12.75" x14ac:dyDescent="0.2">
      <c r="H1" s="266" t="s">
        <v>245</v>
      </c>
      <c r="I1" s="267"/>
    </row>
    <row r="2" spans="1:20" s="72" customFormat="1" ht="12.75" x14ac:dyDescent="0.2">
      <c r="H2" s="266" t="s">
        <v>246</v>
      </c>
      <c r="I2" s="267"/>
    </row>
    <row r="3" spans="1:20" s="72" customFormat="1" ht="12.75" x14ac:dyDescent="0.2">
      <c r="H3" s="266" t="s">
        <v>247</v>
      </c>
      <c r="I3" s="267"/>
    </row>
    <row r="4" spans="1:20" s="72" customFormat="1" ht="11.25" x14ac:dyDescent="0.2"/>
    <row r="5" spans="1:20" s="72" customFormat="1" ht="11.25" x14ac:dyDescent="0.2"/>
    <row r="6" spans="1:20" s="73" customFormat="1" ht="12.75" x14ac:dyDescent="0.2">
      <c r="A6" s="268" t="s">
        <v>248</v>
      </c>
      <c r="B6" s="268"/>
      <c r="C6" s="268"/>
      <c r="D6" s="268"/>
      <c r="E6" s="268"/>
      <c r="F6" s="268"/>
      <c r="G6" s="268"/>
      <c r="H6" s="268"/>
      <c r="I6" s="165"/>
    </row>
    <row r="7" spans="1:20" s="72" customFormat="1" ht="11.25" x14ac:dyDescent="0.2">
      <c r="A7" s="247"/>
      <c r="B7" s="247"/>
      <c r="C7" s="247"/>
      <c r="D7" s="247"/>
      <c r="E7" s="247"/>
      <c r="F7" s="247"/>
      <c r="G7" s="247"/>
      <c r="H7" s="247"/>
    </row>
    <row r="8" spans="1:20" s="72" customFormat="1" ht="12.75" x14ac:dyDescent="0.2">
      <c r="B8" s="72" t="s">
        <v>249</v>
      </c>
      <c r="C8" s="250" t="s">
        <v>29</v>
      </c>
      <c r="D8" s="251"/>
      <c r="E8" s="251"/>
      <c r="F8" s="251"/>
      <c r="G8" s="251"/>
      <c r="H8" s="251"/>
      <c r="I8" s="251"/>
      <c r="J8" s="251"/>
      <c r="K8" s="74"/>
      <c r="L8" s="74"/>
      <c r="M8" s="74"/>
      <c r="N8" s="74"/>
      <c r="O8" s="74"/>
      <c r="P8" s="74"/>
      <c r="Q8" s="75"/>
      <c r="R8" s="75"/>
    </row>
    <row r="9" spans="1:20" s="76" customFormat="1" x14ac:dyDescent="0.2">
      <c r="C9" s="248" t="s">
        <v>1</v>
      </c>
      <c r="D9" s="248"/>
      <c r="E9" s="248"/>
      <c r="F9" s="248"/>
    </row>
    <row r="10" spans="1:20" s="77" customFormat="1" ht="15" customHeight="1" x14ac:dyDescent="0.2">
      <c r="B10" s="72" t="s">
        <v>250</v>
      </c>
      <c r="C10" s="249" t="s">
        <v>251</v>
      </c>
      <c r="D10" s="249"/>
      <c r="E10" s="249"/>
      <c r="F10" s="249"/>
    </row>
    <row r="11" spans="1:20" s="77" customFormat="1" ht="15" customHeight="1" x14ac:dyDescent="0.2">
      <c r="A11" s="247" t="s">
        <v>252</v>
      </c>
      <c r="B11" s="247"/>
      <c r="C11" s="247"/>
      <c r="D11" s="247"/>
      <c r="E11" s="247"/>
      <c r="F11" s="247"/>
      <c r="G11" s="247"/>
      <c r="H11" s="247"/>
    </row>
    <row r="12" spans="1:20" s="77" customFormat="1" ht="11.25" x14ac:dyDescent="0.2"/>
    <row r="13" spans="1:20" s="77" customFormat="1" ht="24" customHeight="1" x14ac:dyDescent="0.2">
      <c r="A13" s="265" t="s">
        <v>253</v>
      </c>
      <c r="B13" s="265"/>
      <c r="C13" s="245" t="s">
        <v>929</v>
      </c>
      <c r="D13" s="246"/>
      <c r="E13" s="246"/>
      <c r="F13" s="246"/>
      <c r="G13" s="246"/>
      <c r="H13" s="246"/>
      <c r="I13" s="246"/>
      <c r="J13" s="246"/>
      <c r="K13" s="103"/>
      <c r="L13" s="103"/>
      <c r="M13" s="103"/>
      <c r="N13" s="103"/>
      <c r="O13" s="103"/>
      <c r="P13" s="103"/>
      <c r="Q13" s="103"/>
      <c r="R13" s="104"/>
      <c r="S13" s="104"/>
      <c r="T13" s="104"/>
    </row>
    <row r="14" spans="1:20" s="78" customFormat="1" ht="12.75" x14ac:dyDescent="0.15">
      <c r="A14" s="252" t="s">
        <v>3</v>
      </c>
      <c r="B14" s="252"/>
      <c r="C14" s="252"/>
      <c r="D14" s="252"/>
      <c r="E14" s="253"/>
      <c r="F14" s="253"/>
      <c r="G14" s="253"/>
      <c r="H14" s="253"/>
      <c r="I14" s="253"/>
    </row>
    <row r="15" spans="1:20" s="77" customFormat="1" ht="11.25" x14ac:dyDescent="0.2">
      <c r="A15" s="79"/>
      <c r="B15" s="79"/>
      <c r="C15" s="79"/>
    </row>
    <row r="16" spans="1:20" s="80" customFormat="1" ht="12" x14ac:dyDescent="0.2">
      <c r="A16" s="244" t="s">
        <v>254</v>
      </c>
      <c r="B16" s="244"/>
      <c r="C16" s="244"/>
      <c r="D16" s="244"/>
      <c r="E16" s="244"/>
      <c r="F16" s="244"/>
      <c r="G16" s="244"/>
      <c r="H16" s="244"/>
    </row>
    <row r="17" spans="1:8" s="77" customFormat="1" ht="11.25" x14ac:dyDescent="0.2"/>
    <row r="18" spans="1:8" ht="43.5" customHeight="1" x14ac:dyDescent="0.2">
      <c r="A18" s="263" t="s">
        <v>255</v>
      </c>
      <c r="B18" s="263" t="s">
        <v>256</v>
      </c>
      <c r="C18" s="263" t="s">
        <v>257</v>
      </c>
      <c r="D18" s="257" t="s">
        <v>926</v>
      </c>
      <c r="E18" s="258"/>
      <c r="F18" s="259" t="s">
        <v>258</v>
      </c>
      <c r="G18" s="260"/>
      <c r="H18" s="261" t="s">
        <v>10</v>
      </c>
    </row>
    <row r="19" spans="1:8" ht="30" customHeight="1" x14ac:dyDescent="0.2">
      <c r="A19" s="264"/>
      <c r="B19" s="264"/>
      <c r="C19" s="264"/>
      <c r="D19" s="81" t="s">
        <v>7</v>
      </c>
      <c r="E19" s="81" t="s">
        <v>7</v>
      </c>
      <c r="F19" s="82" t="s">
        <v>259</v>
      </c>
      <c r="G19" s="82" t="s">
        <v>260</v>
      </c>
      <c r="H19" s="262"/>
    </row>
    <row r="20" spans="1:8" x14ac:dyDescent="0.2">
      <c r="A20" s="81">
        <v>1</v>
      </c>
      <c r="B20" s="81">
        <v>2</v>
      </c>
      <c r="C20" s="81">
        <v>3</v>
      </c>
      <c r="D20" s="81">
        <v>4</v>
      </c>
      <c r="E20" s="81">
        <v>5</v>
      </c>
      <c r="F20" s="81">
        <v>6</v>
      </c>
      <c r="G20" s="81">
        <v>7</v>
      </c>
      <c r="H20" s="81">
        <v>8</v>
      </c>
    </row>
    <row r="21" spans="1:8" x14ac:dyDescent="0.2">
      <c r="A21" s="254" t="s">
        <v>261</v>
      </c>
      <c r="B21" s="255"/>
      <c r="C21" s="255"/>
      <c r="D21" s="255"/>
      <c r="E21" s="255"/>
      <c r="F21" s="255"/>
      <c r="G21" s="255"/>
      <c r="H21" s="256"/>
    </row>
    <row r="22" spans="1:8" ht="21" x14ac:dyDescent="0.2">
      <c r="A22" s="83" t="s">
        <v>262</v>
      </c>
      <c r="B22" s="84" t="s">
        <v>263</v>
      </c>
      <c r="C22" s="81" t="s">
        <v>264</v>
      </c>
      <c r="D22" s="115">
        <f>D28+D30+D36</f>
        <v>70.529409999999999</v>
      </c>
      <c r="E22" s="115">
        <v>70.529409999999999</v>
      </c>
      <c r="F22" s="85"/>
      <c r="G22" s="85"/>
      <c r="H22" s="84"/>
    </row>
    <row r="23" spans="1:8" ht="21" x14ac:dyDescent="0.2">
      <c r="A23" s="83" t="s">
        <v>265</v>
      </c>
      <c r="B23" s="86" t="s">
        <v>266</v>
      </c>
      <c r="C23" s="81" t="s">
        <v>264</v>
      </c>
      <c r="D23" s="115"/>
      <c r="E23" s="115"/>
      <c r="F23" s="85"/>
      <c r="G23" s="85"/>
      <c r="H23" s="84"/>
    </row>
    <row r="24" spans="1:8" ht="21" x14ac:dyDescent="0.2">
      <c r="A24" s="83" t="s">
        <v>267</v>
      </c>
      <c r="B24" s="87" t="s">
        <v>268</v>
      </c>
      <c r="C24" s="81" t="s">
        <v>264</v>
      </c>
      <c r="D24" s="115"/>
      <c r="E24" s="115"/>
      <c r="F24" s="85"/>
      <c r="G24" s="85"/>
      <c r="H24" s="84"/>
    </row>
    <row r="25" spans="1:8" ht="21" x14ac:dyDescent="0.2">
      <c r="A25" s="83" t="s">
        <v>269</v>
      </c>
      <c r="B25" s="87" t="s">
        <v>270</v>
      </c>
      <c r="C25" s="81" t="s">
        <v>264</v>
      </c>
      <c r="D25" s="115"/>
      <c r="E25" s="115"/>
      <c r="F25" s="85"/>
      <c r="G25" s="85"/>
      <c r="H25" s="84"/>
    </row>
    <row r="26" spans="1:8" ht="21" x14ac:dyDescent="0.2">
      <c r="A26" s="83" t="s">
        <v>271</v>
      </c>
      <c r="B26" s="87" t="s">
        <v>272</v>
      </c>
      <c r="C26" s="81" t="s">
        <v>264</v>
      </c>
      <c r="D26" s="115"/>
      <c r="E26" s="115"/>
      <c r="F26" s="85"/>
      <c r="G26" s="85"/>
      <c r="H26" s="84"/>
    </row>
    <row r="27" spans="1:8" ht="12" customHeight="1" x14ac:dyDescent="0.2">
      <c r="A27" s="83" t="s">
        <v>23</v>
      </c>
      <c r="B27" s="86" t="s">
        <v>273</v>
      </c>
      <c r="C27" s="81" t="s">
        <v>264</v>
      </c>
      <c r="D27" s="115"/>
      <c r="E27" s="115"/>
      <c r="F27" s="85"/>
      <c r="G27" s="85"/>
      <c r="H27" s="84"/>
    </row>
    <row r="28" spans="1:8" ht="12" customHeight="1" x14ac:dyDescent="0.2">
      <c r="A28" s="83" t="s">
        <v>274</v>
      </c>
      <c r="B28" s="86" t="s">
        <v>275</v>
      </c>
      <c r="C28" s="81" t="s">
        <v>264</v>
      </c>
      <c r="D28" s="115">
        <f>D52+D61+D67+D68+D69+D72+D76+D114+D103+D107</f>
        <v>70.529409999999999</v>
      </c>
      <c r="E28" s="115">
        <v>70.529409999999999</v>
      </c>
      <c r="F28" s="85"/>
      <c r="G28" s="85"/>
      <c r="H28" s="84"/>
    </row>
    <row r="29" spans="1:8" ht="12" customHeight="1" x14ac:dyDescent="0.2">
      <c r="A29" s="83" t="s">
        <v>276</v>
      </c>
      <c r="B29" s="86" t="s">
        <v>277</v>
      </c>
      <c r="C29" s="81" t="s">
        <v>264</v>
      </c>
      <c r="D29" s="115"/>
      <c r="E29" s="115"/>
      <c r="F29" s="85"/>
      <c r="G29" s="85"/>
      <c r="H29" s="84"/>
    </row>
    <row r="30" spans="1:8" ht="12" customHeight="1" x14ac:dyDescent="0.2">
      <c r="A30" s="83" t="s">
        <v>278</v>
      </c>
      <c r="B30" s="86" t="s">
        <v>279</v>
      </c>
      <c r="C30" s="81" t="s">
        <v>264</v>
      </c>
      <c r="D30" s="115">
        <v>0</v>
      </c>
      <c r="E30" s="115">
        <v>0</v>
      </c>
      <c r="F30" s="85"/>
      <c r="G30" s="85"/>
      <c r="H30" s="84"/>
    </row>
    <row r="31" spans="1:8" ht="12" customHeight="1" x14ac:dyDescent="0.2">
      <c r="A31" s="83" t="s">
        <v>280</v>
      </c>
      <c r="B31" s="86" t="s">
        <v>281</v>
      </c>
      <c r="C31" s="81" t="s">
        <v>264</v>
      </c>
      <c r="D31" s="115"/>
      <c r="E31" s="115"/>
      <c r="F31" s="85"/>
      <c r="G31" s="85"/>
      <c r="H31" s="84"/>
    </row>
    <row r="32" spans="1:8" ht="12" customHeight="1" x14ac:dyDescent="0.2">
      <c r="A32" s="83" t="s">
        <v>282</v>
      </c>
      <c r="B32" s="86" t="s">
        <v>283</v>
      </c>
      <c r="C32" s="81" t="s">
        <v>264</v>
      </c>
      <c r="D32" s="115"/>
      <c r="E32" s="115"/>
      <c r="F32" s="85"/>
      <c r="G32" s="85"/>
      <c r="H32" s="84"/>
    </row>
    <row r="33" spans="1:8" ht="21" x14ac:dyDescent="0.2">
      <c r="A33" s="83" t="s">
        <v>284</v>
      </c>
      <c r="B33" s="86" t="s">
        <v>285</v>
      </c>
      <c r="C33" s="81" t="s">
        <v>264</v>
      </c>
      <c r="D33" s="115"/>
      <c r="E33" s="115"/>
      <c r="F33" s="85"/>
      <c r="G33" s="85"/>
      <c r="H33" s="84"/>
    </row>
    <row r="34" spans="1:8" ht="12" customHeight="1" x14ac:dyDescent="0.2">
      <c r="A34" s="83" t="s">
        <v>286</v>
      </c>
      <c r="B34" s="87" t="s">
        <v>287</v>
      </c>
      <c r="C34" s="81" t="s">
        <v>264</v>
      </c>
      <c r="D34" s="115"/>
      <c r="E34" s="115"/>
      <c r="F34" s="85"/>
      <c r="G34" s="85"/>
      <c r="H34" s="84"/>
    </row>
    <row r="35" spans="1:8" ht="12" customHeight="1" x14ac:dyDescent="0.2">
      <c r="A35" s="83" t="s">
        <v>288</v>
      </c>
      <c r="B35" s="87" t="s">
        <v>289</v>
      </c>
      <c r="C35" s="81" t="s">
        <v>264</v>
      </c>
      <c r="D35" s="115"/>
      <c r="E35" s="115"/>
      <c r="F35" s="85"/>
      <c r="G35" s="85"/>
      <c r="H35" s="84"/>
    </row>
    <row r="36" spans="1:8" ht="12" customHeight="1" x14ac:dyDescent="0.2">
      <c r="A36" s="83" t="s">
        <v>290</v>
      </c>
      <c r="B36" s="86" t="s">
        <v>291</v>
      </c>
      <c r="C36" s="81" t="s">
        <v>264</v>
      </c>
      <c r="D36" s="115">
        <v>0</v>
      </c>
      <c r="E36" s="115">
        <v>0</v>
      </c>
      <c r="F36" s="85"/>
      <c r="G36" s="85"/>
      <c r="H36" s="84"/>
    </row>
    <row r="37" spans="1:8" ht="21" x14ac:dyDescent="0.2">
      <c r="A37" s="83" t="s">
        <v>292</v>
      </c>
      <c r="B37" s="84" t="s">
        <v>293</v>
      </c>
      <c r="C37" s="81" t="s">
        <v>264</v>
      </c>
      <c r="D37" s="115">
        <f>D43+D45+D51</f>
        <v>66.233729999999994</v>
      </c>
      <c r="E37" s="115">
        <v>66.233729999999994</v>
      </c>
      <c r="F37" s="85"/>
      <c r="G37" s="85"/>
      <c r="H37" s="84"/>
    </row>
    <row r="38" spans="1:8" ht="21" x14ac:dyDescent="0.2">
      <c r="A38" s="83" t="s">
        <v>294</v>
      </c>
      <c r="B38" s="86" t="s">
        <v>266</v>
      </c>
      <c r="C38" s="81" t="s">
        <v>264</v>
      </c>
      <c r="D38" s="115"/>
      <c r="E38" s="115"/>
      <c r="F38" s="85"/>
      <c r="G38" s="85"/>
      <c r="H38" s="84"/>
    </row>
    <row r="39" spans="1:8" ht="21" x14ac:dyDescent="0.2">
      <c r="A39" s="83" t="s">
        <v>295</v>
      </c>
      <c r="B39" s="87" t="s">
        <v>268</v>
      </c>
      <c r="C39" s="81" t="s">
        <v>264</v>
      </c>
      <c r="D39" s="115"/>
      <c r="E39" s="115"/>
      <c r="F39" s="85"/>
      <c r="G39" s="85"/>
      <c r="H39" s="84"/>
    </row>
    <row r="40" spans="1:8" ht="21" x14ac:dyDescent="0.2">
      <c r="A40" s="83" t="s">
        <v>296</v>
      </c>
      <c r="B40" s="87" t="s">
        <v>270</v>
      </c>
      <c r="C40" s="81" t="s">
        <v>264</v>
      </c>
      <c r="D40" s="115"/>
      <c r="E40" s="115"/>
      <c r="F40" s="85"/>
      <c r="G40" s="85"/>
      <c r="H40" s="84"/>
    </row>
    <row r="41" spans="1:8" ht="21" x14ac:dyDescent="0.2">
      <c r="A41" s="83" t="s">
        <v>297</v>
      </c>
      <c r="B41" s="87" t="s">
        <v>272</v>
      </c>
      <c r="C41" s="81" t="s">
        <v>264</v>
      </c>
      <c r="D41" s="115"/>
      <c r="E41" s="115"/>
      <c r="F41" s="85"/>
      <c r="G41" s="85"/>
      <c r="H41" s="84"/>
    </row>
    <row r="42" spans="1:8" ht="12" customHeight="1" x14ac:dyDescent="0.2">
      <c r="A42" s="83" t="s">
        <v>298</v>
      </c>
      <c r="B42" s="86" t="s">
        <v>273</v>
      </c>
      <c r="C42" s="81" t="s">
        <v>264</v>
      </c>
      <c r="D42" s="115"/>
      <c r="E42" s="115"/>
      <c r="F42" s="85"/>
      <c r="G42" s="85"/>
      <c r="H42" s="84"/>
    </row>
    <row r="43" spans="1:8" ht="12" customHeight="1" x14ac:dyDescent="0.2">
      <c r="A43" s="83" t="s">
        <v>299</v>
      </c>
      <c r="B43" s="86" t="s">
        <v>275</v>
      </c>
      <c r="C43" s="81" t="s">
        <v>264</v>
      </c>
      <c r="D43" s="116">
        <f>D52+D61+D67+D68+D69+D72+D76</f>
        <v>66.233729999999994</v>
      </c>
      <c r="E43" s="116">
        <v>66.233729999999994</v>
      </c>
      <c r="F43" s="85"/>
      <c r="G43" s="85"/>
      <c r="H43" s="84"/>
    </row>
    <row r="44" spans="1:8" ht="12" customHeight="1" x14ac:dyDescent="0.2">
      <c r="A44" s="83" t="s">
        <v>300</v>
      </c>
      <c r="B44" s="86" t="s">
        <v>277</v>
      </c>
      <c r="C44" s="81" t="s">
        <v>264</v>
      </c>
      <c r="D44" s="115"/>
      <c r="E44" s="115"/>
      <c r="F44" s="85"/>
      <c r="G44" s="85"/>
      <c r="H44" s="84"/>
    </row>
    <row r="45" spans="1:8" ht="12" customHeight="1" x14ac:dyDescent="0.2">
      <c r="A45" s="83" t="s">
        <v>301</v>
      </c>
      <c r="B45" s="86" t="s">
        <v>279</v>
      </c>
      <c r="C45" s="81" t="s">
        <v>264</v>
      </c>
      <c r="D45" s="115">
        <v>0</v>
      </c>
      <c r="E45" s="115">
        <v>0</v>
      </c>
      <c r="F45" s="85"/>
      <c r="G45" s="85"/>
      <c r="H45" s="84"/>
    </row>
    <row r="46" spans="1:8" ht="12" customHeight="1" x14ac:dyDescent="0.2">
      <c r="A46" s="83" t="s">
        <v>302</v>
      </c>
      <c r="B46" s="86" t="s">
        <v>281</v>
      </c>
      <c r="C46" s="81" t="s">
        <v>264</v>
      </c>
      <c r="D46" s="115"/>
      <c r="E46" s="115"/>
      <c r="F46" s="85"/>
      <c r="G46" s="85"/>
      <c r="H46" s="84"/>
    </row>
    <row r="47" spans="1:8" ht="12" customHeight="1" x14ac:dyDescent="0.2">
      <c r="A47" s="83" t="s">
        <v>303</v>
      </c>
      <c r="B47" s="86" t="s">
        <v>283</v>
      </c>
      <c r="C47" s="81" t="s">
        <v>264</v>
      </c>
      <c r="D47" s="115"/>
      <c r="E47" s="115"/>
      <c r="F47" s="85"/>
      <c r="G47" s="85"/>
      <c r="H47" s="84"/>
    </row>
    <row r="48" spans="1:8" ht="21" x14ac:dyDescent="0.2">
      <c r="A48" s="83" t="s">
        <v>304</v>
      </c>
      <c r="B48" s="86" t="s">
        <v>285</v>
      </c>
      <c r="C48" s="81" t="s">
        <v>264</v>
      </c>
      <c r="D48" s="115"/>
      <c r="E48" s="115"/>
      <c r="F48" s="85"/>
      <c r="G48" s="85"/>
      <c r="H48" s="84"/>
    </row>
    <row r="49" spans="1:8" ht="12" customHeight="1" x14ac:dyDescent="0.2">
      <c r="A49" s="83" t="s">
        <v>305</v>
      </c>
      <c r="B49" s="87" t="s">
        <v>287</v>
      </c>
      <c r="C49" s="81" t="s">
        <v>264</v>
      </c>
      <c r="D49" s="115"/>
      <c r="E49" s="115"/>
      <c r="F49" s="85"/>
      <c r="G49" s="85"/>
      <c r="H49" s="84"/>
    </row>
    <row r="50" spans="1:8" ht="12" customHeight="1" x14ac:dyDescent="0.2">
      <c r="A50" s="83" t="s">
        <v>306</v>
      </c>
      <c r="B50" s="87" t="s">
        <v>289</v>
      </c>
      <c r="C50" s="81" t="s">
        <v>264</v>
      </c>
      <c r="D50" s="115"/>
      <c r="E50" s="115"/>
      <c r="F50" s="85"/>
      <c r="G50" s="85"/>
      <c r="H50" s="84"/>
    </row>
    <row r="51" spans="1:8" ht="12" customHeight="1" x14ac:dyDescent="0.2">
      <c r="A51" s="83" t="s">
        <v>307</v>
      </c>
      <c r="B51" s="86" t="s">
        <v>291</v>
      </c>
      <c r="C51" s="81" t="s">
        <v>264</v>
      </c>
      <c r="D51" s="115">
        <v>0</v>
      </c>
      <c r="E51" s="115">
        <v>0</v>
      </c>
      <c r="F51" s="85"/>
      <c r="G51" s="85"/>
      <c r="H51" s="84"/>
    </row>
    <row r="52" spans="1:8" ht="12" customHeight="1" x14ac:dyDescent="0.2">
      <c r="A52" s="83" t="s">
        <v>308</v>
      </c>
      <c r="B52" s="86" t="s">
        <v>309</v>
      </c>
      <c r="C52" s="81" t="s">
        <v>264</v>
      </c>
      <c r="D52" s="116">
        <f>D53+D54+D59+D60</f>
        <v>11.828050000000001</v>
      </c>
      <c r="E52" s="116">
        <v>11.828050000000001</v>
      </c>
      <c r="F52" s="85"/>
      <c r="G52" s="85"/>
      <c r="H52" s="84"/>
    </row>
    <row r="53" spans="1:8" ht="12" customHeight="1" x14ac:dyDescent="0.2">
      <c r="A53" s="83" t="s">
        <v>295</v>
      </c>
      <c r="B53" s="87" t="s">
        <v>310</v>
      </c>
      <c r="C53" s="81" t="s">
        <v>264</v>
      </c>
      <c r="D53" s="115"/>
      <c r="E53" s="115"/>
      <c r="F53" s="85"/>
      <c r="G53" s="85"/>
      <c r="H53" s="84"/>
    </row>
    <row r="54" spans="1:8" ht="12" customHeight="1" x14ac:dyDescent="0.2">
      <c r="A54" s="83" t="s">
        <v>296</v>
      </c>
      <c r="B54" s="87" t="s">
        <v>311</v>
      </c>
      <c r="C54" s="81" t="s">
        <v>264</v>
      </c>
      <c r="D54" s="116">
        <f>D55</f>
        <v>10.54261</v>
      </c>
      <c r="E54" s="116">
        <v>10.54261</v>
      </c>
      <c r="F54" s="85"/>
      <c r="G54" s="85"/>
      <c r="H54" s="84"/>
    </row>
    <row r="55" spans="1:8" ht="21" x14ac:dyDescent="0.2">
      <c r="A55" s="83" t="s">
        <v>312</v>
      </c>
      <c r="B55" s="88" t="s">
        <v>313</v>
      </c>
      <c r="C55" s="81" t="s">
        <v>264</v>
      </c>
      <c r="D55" s="116">
        <f>D56</f>
        <v>10.54261</v>
      </c>
      <c r="E55" s="116">
        <v>10.54261</v>
      </c>
      <c r="F55" s="85"/>
      <c r="G55" s="85"/>
      <c r="H55" s="84"/>
    </row>
    <row r="56" spans="1:8" ht="21" x14ac:dyDescent="0.2">
      <c r="A56" s="83" t="s">
        <v>314</v>
      </c>
      <c r="B56" s="89" t="s">
        <v>315</v>
      </c>
      <c r="C56" s="81" t="s">
        <v>264</v>
      </c>
      <c r="D56" s="116">
        <v>10.54261</v>
      </c>
      <c r="E56" s="116">
        <v>10.54261</v>
      </c>
      <c r="F56" s="85"/>
      <c r="G56" s="85"/>
      <c r="H56" s="84"/>
    </row>
    <row r="57" spans="1:8" ht="12" customHeight="1" x14ac:dyDescent="0.2">
      <c r="A57" s="83" t="s">
        <v>316</v>
      </c>
      <c r="B57" s="89" t="s">
        <v>317</v>
      </c>
      <c r="C57" s="81" t="s">
        <v>264</v>
      </c>
      <c r="D57" s="115"/>
      <c r="E57" s="115"/>
      <c r="F57" s="85"/>
      <c r="G57" s="85"/>
      <c r="H57" s="84"/>
    </row>
    <row r="58" spans="1:8" ht="12" customHeight="1" x14ac:dyDescent="0.2">
      <c r="A58" s="83" t="s">
        <v>318</v>
      </c>
      <c r="B58" s="88" t="s">
        <v>319</v>
      </c>
      <c r="C58" s="81" t="s">
        <v>264</v>
      </c>
      <c r="D58" s="115"/>
      <c r="E58" s="115"/>
      <c r="F58" s="85"/>
      <c r="G58" s="85"/>
      <c r="H58" s="84"/>
    </row>
    <row r="59" spans="1:8" ht="12" customHeight="1" x14ac:dyDescent="0.2">
      <c r="A59" s="83" t="s">
        <v>297</v>
      </c>
      <c r="B59" s="87" t="s">
        <v>320</v>
      </c>
      <c r="C59" s="81" t="s">
        <v>264</v>
      </c>
      <c r="D59" s="116">
        <v>1.18584</v>
      </c>
      <c r="E59" s="116">
        <v>1.18584</v>
      </c>
      <c r="F59" s="85"/>
      <c r="G59" s="85"/>
      <c r="H59" s="84"/>
    </row>
    <row r="60" spans="1:8" ht="12" customHeight="1" x14ac:dyDescent="0.2">
      <c r="A60" s="83" t="s">
        <v>321</v>
      </c>
      <c r="B60" s="87" t="s">
        <v>322</v>
      </c>
      <c r="C60" s="81" t="s">
        <v>264</v>
      </c>
      <c r="D60" s="116">
        <v>9.9599999999999994E-2</v>
      </c>
      <c r="E60" s="116">
        <v>9.9599999999999994E-2</v>
      </c>
      <c r="F60" s="85"/>
      <c r="G60" s="85"/>
      <c r="H60" s="84"/>
    </row>
    <row r="61" spans="1:8" ht="21" x14ac:dyDescent="0.2">
      <c r="A61" s="83" t="s">
        <v>323</v>
      </c>
      <c r="B61" s="86" t="s">
        <v>324</v>
      </c>
      <c r="C61" s="81" t="s">
        <v>264</v>
      </c>
      <c r="D61" s="116">
        <f>D62+D63+D66</f>
        <v>26.978269999999998</v>
      </c>
      <c r="E61" s="116">
        <v>26.978269999999998</v>
      </c>
      <c r="F61" s="85"/>
      <c r="G61" s="85"/>
      <c r="H61" s="84"/>
    </row>
    <row r="62" spans="1:8" ht="21" x14ac:dyDescent="0.2">
      <c r="A62" s="83" t="s">
        <v>325</v>
      </c>
      <c r="B62" s="87" t="s">
        <v>326</v>
      </c>
      <c r="C62" s="81" t="s">
        <v>264</v>
      </c>
      <c r="D62" s="116">
        <v>1.84934</v>
      </c>
      <c r="E62" s="116">
        <v>1.84934</v>
      </c>
      <c r="F62" s="85"/>
      <c r="G62" s="85"/>
      <c r="H62" s="84"/>
    </row>
    <row r="63" spans="1:8" ht="21" x14ac:dyDescent="0.2">
      <c r="A63" s="83" t="s">
        <v>327</v>
      </c>
      <c r="B63" s="87" t="s">
        <v>328</v>
      </c>
      <c r="C63" s="81" t="s">
        <v>264</v>
      </c>
      <c r="D63" s="116">
        <f>17.18477+7.42645+0.00801</f>
        <v>24.619229999999998</v>
      </c>
      <c r="E63" s="116">
        <v>24.619229999999998</v>
      </c>
      <c r="F63" s="85"/>
      <c r="G63" s="85"/>
      <c r="H63" s="84"/>
    </row>
    <row r="64" spans="1:8" ht="12" customHeight="1" x14ac:dyDescent="0.2">
      <c r="A64" s="83" t="s">
        <v>329</v>
      </c>
      <c r="B64" s="87" t="s">
        <v>330</v>
      </c>
      <c r="C64" s="81" t="s">
        <v>264</v>
      </c>
      <c r="D64" s="115"/>
      <c r="E64" s="115"/>
      <c r="F64" s="85"/>
      <c r="G64" s="85"/>
      <c r="H64" s="84"/>
    </row>
    <row r="65" spans="1:8" ht="12" customHeight="1" x14ac:dyDescent="0.2">
      <c r="A65" s="83" t="s">
        <v>331</v>
      </c>
      <c r="B65" s="87" t="s">
        <v>332</v>
      </c>
      <c r="C65" s="81" t="s">
        <v>264</v>
      </c>
      <c r="D65" s="115"/>
      <c r="E65" s="115"/>
      <c r="F65" s="85"/>
      <c r="G65" s="85"/>
      <c r="H65" s="84"/>
    </row>
    <row r="66" spans="1:8" ht="12" customHeight="1" x14ac:dyDescent="0.2">
      <c r="A66" s="83" t="s">
        <v>333</v>
      </c>
      <c r="B66" s="87" t="s">
        <v>334</v>
      </c>
      <c r="C66" s="81" t="s">
        <v>264</v>
      </c>
      <c r="D66" s="116">
        <v>0.50970000000000004</v>
      </c>
      <c r="E66" s="116">
        <v>0.50970000000000004</v>
      </c>
      <c r="F66" s="85"/>
      <c r="G66" s="85"/>
      <c r="H66" s="84"/>
    </row>
    <row r="67" spans="1:8" ht="12" customHeight="1" x14ac:dyDescent="0.2">
      <c r="A67" s="83" t="s">
        <v>335</v>
      </c>
      <c r="B67" s="86" t="s">
        <v>336</v>
      </c>
      <c r="C67" s="81" t="s">
        <v>264</v>
      </c>
      <c r="D67" s="116">
        <f>12.30365+3.77722</f>
        <v>16.080869999999997</v>
      </c>
      <c r="E67" s="116">
        <v>16.080869999999997</v>
      </c>
      <c r="F67" s="85"/>
      <c r="G67" s="85"/>
      <c r="H67" s="84"/>
    </row>
    <row r="68" spans="1:8" ht="12" customHeight="1" x14ac:dyDescent="0.2">
      <c r="A68" s="83" t="s">
        <v>337</v>
      </c>
      <c r="B68" s="86" t="s">
        <v>338</v>
      </c>
      <c r="C68" s="81" t="s">
        <v>264</v>
      </c>
      <c r="D68" s="116">
        <f>'Листы9-10'!D31</f>
        <v>2.161</v>
      </c>
      <c r="E68" s="116">
        <v>2.161</v>
      </c>
      <c r="F68" s="85"/>
      <c r="G68" s="85"/>
      <c r="H68" s="84"/>
    </row>
    <row r="69" spans="1:8" ht="12" customHeight="1" x14ac:dyDescent="0.2">
      <c r="A69" s="83" t="s">
        <v>339</v>
      </c>
      <c r="B69" s="86" t="s">
        <v>340</v>
      </c>
      <c r="C69" s="81" t="s">
        <v>264</v>
      </c>
      <c r="D69" s="116">
        <f>D70+D71</f>
        <v>0.61703000000000008</v>
      </c>
      <c r="E69" s="116">
        <v>0.61703000000000008</v>
      </c>
      <c r="F69" s="85"/>
      <c r="G69" s="85"/>
      <c r="H69" s="84"/>
    </row>
    <row r="70" spans="1:8" ht="12" customHeight="1" x14ac:dyDescent="0.2">
      <c r="A70" s="83" t="s">
        <v>341</v>
      </c>
      <c r="B70" s="87" t="s">
        <v>342</v>
      </c>
      <c r="C70" s="81" t="s">
        <v>264</v>
      </c>
      <c r="D70" s="116">
        <v>0.60477000000000003</v>
      </c>
      <c r="E70" s="116">
        <v>0.60477000000000003</v>
      </c>
      <c r="F70" s="85"/>
      <c r="G70" s="85"/>
      <c r="H70" s="84"/>
    </row>
    <row r="71" spans="1:8" ht="12" customHeight="1" x14ac:dyDescent="0.2">
      <c r="A71" s="83" t="s">
        <v>343</v>
      </c>
      <c r="B71" s="87" t="s">
        <v>344</v>
      </c>
      <c r="C71" s="81" t="s">
        <v>264</v>
      </c>
      <c r="D71" s="116">
        <f>0.0083+0.00396</f>
        <v>1.226E-2</v>
      </c>
      <c r="E71" s="116">
        <v>1.226E-2</v>
      </c>
      <c r="F71" s="85"/>
      <c r="G71" s="85"/>
      <c r="H71" s="84"/>
    </row>
    <row r="72" spans="1:8" ht="12" customHeight="1" x14ac:dyDescent="0.2">
      <c r="A72" s="83" t="s">
        <v>345</v>
      </c>
      <c r="B72" s="86" t="s">
        <v>346</v>
      </c>
      <c r="C72" s="81" t="s">
        <v>264</v>
      </c>
      <c r="D72" s="116">
        <f>D75+D74+D73</f>
        <v>5.5624400000000005</v>
      </c>
      <c r="E72" s="116">
        <v>5.5624400000000005</v>
      </c>
      <c r="F72" s="85"/>
      <c r="G72" s="85"/>
      <c r="H72" s="84"/>
    </row>
    <row r="73" spans="1:8" ht="12" customHeight="1" x14ac:dyDescent="0.2">
      <c r="A73" s="83" t="s">
        <v>347</v>
      </c>
      <c r="B73" s="87" t="s">
        <v>348</v>
      </c>
      <c r="C73" s="81" t="s">
        <v>264</v>
      </c>
      <c r="D73" s="116">
        <v>2.0357799999999999</v>
      </c>
      <c r="E73" s="116">
        <v>2.0357799999999999</v>
      </c>
      <c r="F73" s="85"/>
      <c r="G73" s="85"/>
      <c r="H73" s="84"/>
    </row>
    <row r="74" spans="1:8" ht="12" customHeight="1" x14ac:dyDescent="0.2">
      <c r="A74" s="83" t="s">
        <v>349</v>
      </c>
      <c r="B74" s="87" t="s">
        <v>350</v>
      </c>
      <c r="C74" s="81" t="s">
        <v>264</v>
      </c>
      <c r="D74" s="116">
        <v>3.5266600000000001</v>
      </c>
      <c r="E74" s="116">
        <v>3.5266600000000001</v>
      </c>
      <c r="F74" s="85"/>
      <c r="G74" s="85"/>
      <c r="H74" s="84"/>
    </row>
    <row r="75" spans="1:8" ht="12" customHeight="1" x14ac:dyDescent="0.2">
      <c r="A75" s="108" t="s">
        <v>351</v>
      </c>
      <c r="B75" s="109" t="s">
        <v>352</v>
      </c>
      <c r="C75" s="106" t="s">
        <v>264</v>
      </c>
      <c r="D75" s="117"/>
      <c r="E75" s="117"/>
      <c r="F75" s="110"/>
      <c r="G75" s="110"/>
      <c r="H75" s="111"/>
    </row>
    <row r="76" spans="1:8" ht="12" customHeight="1" x14ac:dyDescent="0.2">
      <c r="A76" s="83" t="s">
        <v>353</v>
      </c>
      <c r="B76" s="86" t="s">
        <v>354</v>
      </c>
      <c r="C76" s="81" t="s">
        <v>264</v>
      </c>
      <c r="D76" s="116">
        <f>D77+D78+D79</f>
        <v>3.0060699999999998</v>
      </c>
      <c r="E76" s="116">
        <v>3.0060699999999998</v>
      </c>
      <c r="F76" s="85"/>
      <c r="G76" s="85"/>
      <c r="H76" s="84"/>
    </row>
    <row r="77" spans="1:8" ht="12" customHeight="1" x14ac:dyDescent="0.2">
      <c r="A77" s="83" t="s">
        <v>355</v>
      </c>
      <c r="B77" s="87" t="s">
        <v>356</v>
      </c>
      <c r="C77" s="81" t="s">
        <v>264</v>
      </c>
      <c r="D77" s="116">
        <v>3.0060699999999998</v>
      </c>
      <c r="E77" s="116">
        <v>3.0060699999999998</v>
      </c>
      <c r="F77" s="85"/>
      <c r="G77" s="85"/>
      <c r="H77" s="84"/>
    </row>
    <row r="78" spans="1:8" ht="12" customHeight="1" x14ac:dyDescent="0.2">
      <c r="A78" s="83" t="s">
        <v>357</v>
      </c>
      <c r="B78" s="87" t="s">
        <v>358</v>
      </c>
      <c r="C78" s="81" t="s">
        <v>264</v>
      </c>
      <c r="D78" s="115"/>
      <c r="E78" s="115"/>
      <c r="F78" s="85"/>
      <c r="G78" s="85"/>
      <c r="H78" s="84"/>
    </row>
    <row r="79" spans="1:8" ht="12" customHeight="1" x14ac:dyDescent="0.2">
      <c r="A79" s="83" t="s">
        <v>359</v>
      </c>
      <c r="B79" s="87" t="s">
        <v>360</v>
      </c>
      <c r="C79" s="81" t="s">
        <v>264</v>
      </c>
      <c r="D79" s="115"/>
      <c r="E79" s="115"/>
      <c r="F79" s="85"/>
      <c r="G79" s="85"/>
      <c r="H79" s="84"/>
    </row>
    <row r="80" spans="1:8" ht="21" x14ac:dyDescent="0.2">
      <c r="A80" s="112" t="s">
        <v>361</v>
      </c>
      <c r="B80" s="113" t="s">
        <v>362</v>
      </c>
      <c r="C80" s="107" t="s">
        <v>264</v>
      </c>
      <c r="D80" s="118">
        <f>D86+D88+D94</f>
        <v>4.2956800000000044</v>
      </c>
      <c r="E80" s="118">
        <v>4.2956800000000044</v>
      </c>
      <c r="F80" s="114"/>
      <c r="G80" s="114"/>
      <c r="H80" s="113"/>
    </row>
    <row r="81" spans="1:8" ht="21" x14ac:dyDescent="0.2">
      <c r="A81" s="83" t="s">
        <v>363</v>
      </c>
      <c r="B81" s="86" t="s">
        <v>266</v>
      </c>
      <c r="C81" s="81" t="s">
        <v>264</v>
      </c>
      <c r="D81" s="116"/>
      <c r="E81" s="116"/>
      <c r="F81" s="85"/>
      <c r="G81" s="85"/>
      <c r="H81" s="84"/>
    </row>
    <row r="82" spans="1:8" ht="21" x14ac:dyDescent="0.2">
      <c r="A82" s="83" t="s">
        <v>364</v>
      </c>
      <c r="B82" s="87" t="s">
        <v>268</v>
      </c>
      <c r="C82" s="81" t="s">
        <v>264</v>
      </c>
      <c r="D82" s="116"/>
      <c r="E82" s="116"/>
      <c r="F82" s="85"/>
      <c r="G82" s="85"/>
      <c r="H82" s="84"/>
    </row>
    <row r="83" spans="1:8" ht="21" x14ac:dyDescent="0.2">
      <c r="A83" s="83" t="s">
        <v>365</v>
      </c>
      <c r="B83" s="87" t="s">
        <v>270</v>
      </c>
      <c r="C83" s="81" t="s">
        <v>264</v>
      </c>
      <c r="D83" s="116"/>
      <c r="E83" s="116"/>
      <c r="F83" s="85"/>
      <c r="G83" s="85"/>
      <c r="H83" s="84"/>
    </row>
    <row r="84" spans="1:8" ht="21" x14ac:dyDescent="0.2">
      <c r="A84" s="83" t="s">
        <v>366</v>
      </c>
      <c r="B84" s="87" t="s">
        <v>272</v>
      </c>
      <c r="C84" s="81" t="s">
        <v>264</v>
      </c>
      <c r="D84" s="116"/>
      <c r="E84" s="116"/>
      <c r="F84" s="85"/>
      <c r="G84" s="85"/>
      <c r="H84" s="84"/>
    </row>
    <row r="85" spans="1:8" ht="12" customHeight="1" x14ac:dyDescent="0.2">
      <c r="A85" s="83" t="s">
        <v>367</v>
      </c>
      <c r="B85" s="86" t="s">
        <v>273</v>
      </c>
      <c r="C85" s="81" t="s">
        <v>264</v>
      </c>
      <c r="D85" s="116"/>
      <c r="E85" s="116"/>
      <c r="F85" s="85"/>
      <c r="G85" s="85"/>
      <c r="H85" s="84"/>
    </row>
    <row r="86" spans="1:8" ht="12" customHeight="1" x14ac:dyDescent="0.2">
      <c r="A86" s="83" t="s">
        <v>368</v>
      </c>
      <c r="B86" s="86" t="s">
        <v>275</v>
      </c>
      <c r="C86" s="81" t="s">
        <v>264</v>
      </c>
      <c r="D86" s="119">
        <f>D28-D43</f>
        <v>4.2956800000000044</v>
      </c>
      <c r="E86" s="119">
        <v>4.2956800000000044</v>
      </c>
      <c r="F86" s="85"/>
      <c r="G86" s="85"/>
      <c r="H86" s="84"/>
    </row>
    <row r="87" spans="1:8" ht="12" customHeight="1" x14ac:dyDescent="0.2">
      <c r="A87" s="83" t="s">
        <v>369</v>
      </c>
      <c r="B87" s="86" t="s">
        <v>277</v>
      </c>
      <c r="C87" s="81" t="s">
        <v>264</v>
      </c>
      <c r="D87" s="115"/>
      <c r="E87" s="115"/>
      <c r="F87" s="85"/>
      <c r="G87" s="85"/>
      <c r="H87" s="84"/>
    </row>
    <row r="88" spans="1:8" ht="12" customHeight="1" x14ac:dyDescent="0.2">
      <c r="A88" s="83" t="s">
        <v>370</v>
      </c>
      <c r="B88" s="86" t="s">
        <v>279</v>
      </c>
      <c r="C88" s="81" t="s">
        <v>264</v>
      </c>
      <c r="D88" s="115"/>
      <c r="E88" s="115"/>
      <c r="F88" s="85"/>
      <c r="G88" s="85"/>
      <c r="H88" s="84"/>
    </row>
    <row r="89" spans="1:8" ht="12" customHeight="1" x14ac:dyDescent="0.2">
      <c r="A89" s="83" t="s">
        <v>371</v>
      </c>
      <c r="B89" s="86" t="s">
        <v>281</v>
      </c>
      <c r="C89" s="81" t="s">
        <v>264</v>
      </c>
      <c r="D89" s="115"/>
      <c r="E89" s="115"/>
      <c r="F89" s="85"/>
      <c r="G89" s="85"/>
      <c r="H89" s="84"/>
    </row>
    <row r="90" spans="1:8" ht="12" customHeight="1" x14ac:dyDescent="0.2">
      <c r="A90" s="83" t="s">
        <v>372</v>
      </c>
      <c r="B90" s="86" t="s">
        <v>283</v>
      </c>
      <c r="C90" s="81" t="s">
        <v>264</v>
      </c>
      <c r="D90" s="115"/>
      <c r="E90" s="115"/>
      <c r="F90" s="85"/>
      <c r="G90" s="85"/>
      <c r="H90" s="84"/>
    </row>
    <row r="91" spans="1:8" ht="21" x14ac:dyDescent="0.2">
      <c r="A91" s="83" t="s">
        <v>373</v>
      </c>
      <c r="B91" s="86" t="s">
        <v>285</v>
      </c>
      <c r="C91" s="81" t="s">
        <v>264</v>
      </c>
      <c r="D91" s="115"/>
      <c r="E91" s="115"/>
      <c r="F91" s="85"/>
      <c r="G91" s="85"/>
      <c r="H91" s="84"/>
    </row>
    <row r="92" spans="1:8" ht="12" customHeight="1" x14ac:dyDescent="0.2">
      <c r="A92" s="83" t="s">
        <v>374</v>
      </c>
      <c r="B92" s="87" t="s">
        <v>287</v>
      </c>
      <c r="C92" s="81" t="s">
        <v>264</v>
      </c>
      <c r="D92" s="115"/>
      <c r="E92" s="115"/>
      <c r="F92" s="85"/>
      <c r="G92" s="85"/>
      <c r="H92" s="84"/>
    </row>
    <row r="93" spans="1:8" ht="12" customHeight="1" x14ac:dyDescent="0.2">
      <c r="A93" s="83" t="s">
        <v>375</v>
      </c>
      <c r="B93" s="87" t="s">
        <v>289</v>
      </c>
      <c r="C93" s="81" t="s">
        <v>264</v>
      </c>
      <c r="D93" s="115"/>
      <c r="E93" s="115"/>
      <c r="F93" s="85"/>
      <c r="G93" s="85"/>
      <c r="H93" s="84"/>
    </row>
    <row r="94" spans="1:8" ht="12" customHeight="1" x14ac:dyDescent="0.2">
      <c r="A94" s="83" t="s">
        <v>376</v>
      </c>
      <c r="B94" s="86" t="s">
        <v>291</v>
      </c>
      <c r="C94" s="81" t="s">
        <v>264</v>
      </c>
      <c r="D94" s="115"/>
      <c r="E94" s="115"/>
      <c r="F94" s="85"/>
      <c r="G94" s="85"/>
      <c r="H94" s="84"/>
    </row>
    <row r="95" spans="1:8" ht="12" customHeight="1" x14ac:dyDescent="0.2">
      <c r="A95" s="83" t="s">
        <v>377</v>
      </c>
      <c r="B95" s="84" t="s">
        <v>378</v>
      </c>
      <c r="C95" s="81" t="s">
        <v>264</v>
      </c>
      <c r="D95" s="115">
        <f>D96-D102</f>
        <v>-7.4429999999999996E-2</v>
      </c>
      <c r="E95" s="115">
        <v>-7.4429999999999996E-2</v>
      </c>
      <c r="F95" s="85"/>
      <c r="G95" s="85"/>
      <c r="H95" s="84"/>
    </row>
    <row r="96" spans="1:8" ht="12" customHeight="1" x14ac:dyDescent="0.2">
      <c r="A96" s="83" t="s">
        <v>228</v>
      </c>
      <c r="B96" s="86" t="s">
        <v>379</v>
      </c>
      <c r="C96" s="81" t="s">
        <v>264</v>
      </c>
      <c r="D96" s="115"/>
      <c r="E96" s="115"/>
      <c r="F96" s="85"/>
      <c r="G96" s="85"/>
      <c r="H96" s="84"/>
    </row>
    <row r="97" spans="1:8" ht="12" customHeight="1" x14ac:dyDescent="0.2">
      <c r="A97" s="83" t="s">
        <v>380</v>
      </c>
      <c r="B97" s="87" t="s">
        <v>381</v>
      </c>
      <c r="C97" s="81" t="s">
        <v>264</v>
      </c>
      <c r="D97" s="115"/>
      <c r="E97" s="115"/>
      <c r="F97" s="85"/>
      <c r="G97" s="85"/>
      <c r="H97" s="84"/>
    </row>
    <row r="98" spans="1:8" ht="12" customHeight="1" x14ac:dyDescent="0.2">
      <c r="A98" s="83" t="s">
        <v>382</v>
      </c>
      <c r="B98" s="87" t="s">
        <v>383</v>
      </c>
      <c r="C98" s="81" t="s">
        <v>264</v>
      </c>
      <c r="D98" s="115"/>
      <c r="E98" s="115"/>
      <c r="F98" s="85"/>
      <c r="G98" s="85"/>
      <c r="H98" s="84"/>
    </row>
    <row r="99" spans="1:8" ht="12" customHeight="1" x14ac:dyDescent="0.2">
      <c r="A99" s="83" t="s">
        <v>384</v>
      </c>
      <c r="B99" s="87" t="s">
        <v>385</v>
      </c>
      <c r="C99" s="81" t="s">
        <v>264</v>
      </c>
      <c r="D99" s="115"/>
      <c r="E99" s="115"/>
      <c r="F99" s="85"/>
      <c r="G99" s="85"/>
      <c r="H99" s="84"/>
    </row>
    <row r="100" spans="1:8" ht="12" customHeight="1" x14ac:dyDescent="0.2">
      <c r="A100" s="83" t="s">
        <v>386</v>
      </c>
      <c r="B100" s="88" t="s">
        <v>387</v>
      </c>
      <c r="C100" s="81" t="s">
        <v>264</v>
      </c>
      <c r="D100" s="115"/>
      <c r="E100" s="115"/>
      <c r="F100" s="85"/>
      <c r="G100" s="85"/>
      <c r="H100" s="84"/>
    </row>
    <row r="101" spans="1:8" ht="12" customHeight="1" x14ac:dyDescent="0.2">
      <c r="A101" s="83" t="s">
        <v>388</v>
      </c>
      <c r="B101" s="87" t="s">
        <v>389</v>
      </c>
      <c r="C101" s="81" t="s">
        <v>264</v>
      </c>
      <c r="D101" s="119"/>
      <c r="E101" s="119"/>
      <c r="F101" s="85"/>
      <c r="G101" s="85"/>
      <c r="H101" s="84"/>
    </row>
    <row r="102" spans="1:8" ht="12" customHeight="1" x14ac:dyDescent="0.2">
      <c r="A102" s="83" t="s">
        <v>229</v>
      </c>
      <c r="B102" s="86" t="s">
        <v>346</v>
      </c>
      <c r="C102" s="81" t="s">
        <v>264</v>
      </c>
      <c r="D102" s="115">
        <f>D103+D107</f>
        <v>7.4429999999999996E-2</v>
      </c>
      <c r="E102" s="115">
        <v>7.4429999999999996E-2</v>
      </c>
      <c r="F102" s="85"/>
      <c r="G102" s="85"/>
      <c r="H102" s="84"/>
    </row>
    <row r="103" spans="1:8" ht="12" customHeight="1" x14ac:dyDescent="0.2">
      <c r="A103" s="83" t="s">
        <v>390</v>
      </c>
      <c r="B103" s="87" t="s">
        <v>391</v>
      </c>
      <c r="C103" s="81" t="s">
        <v>264</v>
      </c>
      <c r="D103" s="119">
        <v>3.7940000000000002E-2</v>
      </c>
      <c r="E103" s="119">
        <v>3.7940000000000002E-2</v>
      </c>
      <c r="F103" s="85"/>
      <c r="G103" s="85"/>
      <c r="H103" s="84"/>
    </row>
    <row r="104" spans="1:8" ht="12" customHeight="1" x14ac:dyDescent="0.2">
      <c r="A104" s="83" t="s">
        <v>392</v>
      </c>
      <c r="B104" s="87" t="s">
        <v>393</v>
      </c>
      <c r="C104" s="81" t="s">
        <v>264</v>
      </c>
      <c r="D104" s="115"/>
      <c r="E104" s="115"/>
      <c r="F104" s="85"/>
      <c r="G104" s="85"/>
      <c r="H104" s="84"/>
    </row>
    <row r="105" spans="1:8" ht="12" customHeight="1" x14ac:dyDescent="0.2">
      <c r="A105" s="83" t="s">
        <v>394</v>
      </c>
      <c r="B105" s="87" t="s">
        <v>395</v>
      </c>
      <c r="C105" s="81" t="s">
        <v>264</v>
      </c>
      <c r="D105" s="115"/>
      <c r="E105" s="115"/>
      <c r="F105" s="85"/>
      <c r="G105" s="85"/>
      <c r="H105" s="84"/>
    </row>
    <row r="106" spans="1:8" ht="12" customHeight="1" x14ac:dyDescent="0.2">
      <c r="A106" s="83" t="s">
        <v>396</v>
      </c>
      <c r="B106" s="88" t="s">
        <v>387</v>
      </c>
      <c r="C106" s="81" t="s">
        <v>264</v>
      </c>
      <c r="D106" s="115"/>
      <c r="E106" s="115"/>
      <c r="F106" s="85"/>
      <c r="G106" s="85"/>
      <c r="H106" s="84"/>
    </row>
    <row r="107" spans="1:8" ht="12" customHeight="1" x14ac:dyDescent="0.2">
      <c r="A107" s="83" t="s">
        <v>397</v>
      </c>
      <c r="B107" s="87" t="s">
        <v>398</v>
      </c>
      <c r="C107" s="81" t="s">
        <v>264</v>
      </c>
      <c r="D107" s="115">
        <v>3.6490000000000002E-2</v>
      </c>
      <c r="E107" s="115">
        <v>3.6490000000000002E-2</v>
      </c>
      <c r="F107" s="85"/>
      <c r="G107" s="85"/>
      <c r="H107" s="84"/>
    </row>
    <row r="108" spans="1:8" ht="21" x14ac:dyDescent="0.2">
      <c r="A108" s="83" t="s">
        <v>399</v>
      </c>
      <c r="B108" s="84" t="s">
        <v>400</v>
      </c>
      <c r="C108" s="81" t="s">
        <v>264</v>
      </c>
      <c r="D108" s="115">
        <f>D80+D95</f>
        <v>4.2212500000000048</v>
      </c>
      <c r="E108" s="115">
        <v>4.2212500000000048</v>
      </c>
      <c r="F108" s="85"/>
      <c r="G108" s="85"/>
      <c r="H108" s="84"/>
    </row>
    <row r="109" spans="1:8" ht="21" x14ac:dyDescent="0.2">
      <c r="A109" s="83" t="s">
        <v>79</v>
      </c>
      <c r="B109" s="86" t="s">
        <v>401</v>
      </c>
      <c r="C109" s="81" t="s">
        <v>264</v>
      </c>
      <c r="D109" s="115"/>
      <c r="E109" s="115"/>
      <c r="F109" s="85"/>
      <c r="G109" s="85"/>
      <c r="H109" s="84"/>
    </row>
    <row r="110" spans="1:8" ht="21" x14ac:dyDescent="0.2">
      <c r="A110" s="83" t="s">
        <v>86</v>
      </c>
      <c r="B110" s="87" t="s">
        <v>268</v>
      </c>
      <c r="C110" s="81" t="s">
        <v>264</v>
      </c>
      <c r="D110" s="115"/>
      <c r="E110" s="115"/>
      <c r="F110" s="85"/>
      <c r="G110" s="85"/>
      <c r="H110" s="84"/>
    </row>
    <row r="111" spans="1:8" ht="21" x14ac:dyDescent="0.2">
      <c r="A111" s="83" t="s">
        <v>87</v>
      </c>
      <c r="B111" s="87" t="s">
        <v>270</v>
      </c>
      <c r="C111" s="81" t="s">
        <v>264</v>
      </c>
      <c r="D111" s="115"/>
      <c r="E111" s="115"/>
      <c r="F111" s="85"/>
      <c r="G111" s="85"/>
      <c r="H111" s="84"/>
    </row>
    <row r="112" spans="1:8" ht="21" x14ac:dyDescent="0.2">
      <c r="A112" s="83" t="s">
        <v>88</v>
      </c>
      <c r="B112" s="87" t="s">
        <v>272</v>
      </c>
      <c r="C112" s="81" t="s">
        <v>264</v>
      </c>
      <c r="D112" s="115"/>
      <c r="E112" s="115"/>
      <c r="F112" s="85"/>
      <c r="G112" s="85"/>
      <c r="H112" s="84"/>
    </row>
    <row r="113" spans="1:8" ht="12" customHeight="1" x14ac:dyDescent="0.2">
      <c r="A113" s="83" t="s">
        <v>80</v>
      </c>
      <c r="B113" s="86" t="s">
        <v>273</v>
      </c>
      <c r="C113" s="81" t="s">
        <v>264</v>
      </c>
      <c r="D113" s="115"/>
      <c r="E113" s="115"/>
      <c r="F113" s="85"/>
      <c r="G113" s="85"/>
      <c r="H113" s="84"/>
    </row>
    <row r="114" spans="1:8" ht="12" customHeight="1" x14ac:dyDescent="0.2">
      <c r="A114" s="83" t="s">
        <v>81</v>
      </c>
      <c r="B114" s="86" t="s">
        <v>275</v>
      </c>
      <c r="C114" s="81" t="s">
        <v>264</v>
      </c>
      <c r="D114" s="115">
        <f>D144/0.8</f>
        <v>4.2212500000000004</v>
      </c>
      <c r="E114" s="115">
        <v>4.2212500000000004</v>
      </c>
      <c r="F114" s="85"/>
      <c r="G114" s="85"/>
      <c r="H114" s="84"/>
    </row>
    <row r="115" spans="1:8" ht="12" customHeight="1" x14ac:dyDescent="0.2">
      <c r="A115" s="83" t="s">
        <v>82</v>
      </c>
      <c r="B115" s="86" t="s">
        <v>277</v>
      </c>
      <c r="C115" s="81" t="s">
        <v>264</v>
      </c>
      <c r="D115" s="115"/>
      <c r="E115" s="115"/>
      <c r="F115" s="85"/>
      <c r="G115" s="85"/>
      <c r="H115" s="84"/>
    </row>
    <row r="116" spans="1:8" ht="12" customHeight="1" x14ac:dyDescent="0.2">
      <c r="A116" s="83" t="s">
        <v>83</v>
      </c>
      <c r="B116" s="86" t="s">
        <v>279</v>
      </c>
      <c r="C116" s="81" t="s">
        <v>264</v>
      </c>
      <c r="D116" s="115"/>
      <c r="E116" s="115"/>
      <c r="F116" s="85"/>
      <c r="G116" s="85"/>
      <c r="H116" s="84"/>
    </row>
    <row r="117" spans="1:8" ht="12" customHeight="1" x14ac:dyDescent="0.2">
      <c r="A117" s="83" t="s">
        <v>84</v>
      </c>
      <c r="B117" s="86" t="s">
        <v>281</v>
      </c>
      <c r="C117" s="81" t="s">
        <v>264</v>
      </c>
      <c r="D117" s="115"/>
      <c r="E117" s="115"/>
      <c r="F117" s="85"/>
      <c r="G117" s="85"/>
      <c r="H117" s="84"/>
    </row>
    <row r="118" spans="1:8" ht="12" customHeight="1" x14ac:dyDescent="0.2">
      <c r="A118" s="83" t="s">
        <v>85</v>
      </c>
      <c r="B118" s="86" t="s">
        <v>283</v>
      </c>
      <c r="C118" s="81" t="s">
        <v>264</v>
      </c>
      <c r="D118" s="115"/>
      <c r="E118" s="115"/>
      <c r="F118" s="85"/>
      <c r="G118" s="85"/>
      <c r="H118" s="84"/>
    </row>
    <row r="119" spans="1:8" ht="21" x14ac:dyDescent="0.2">
      <c r="A119" s="83" t="s">
        <v>402</v>
      </c>
      <c r="B119" s="86" t="s">
        <v>285</v>
      </c>
      <c r="C119" s="81" t="s">
        <v>264</v>
      </c>
      <c r="D119" s="115"/>
      <c r="E119" s="115"/>
      <c r="F119" s="85"/>
      <c r="G119" s="85"/>
      <c r="H119" s="84"/>
    </row>
    <row r="120" spans="1:8" ht="12" customHeight="1" x14ac:dyDescent="0.2">
      <c r="A120" s="83" t="s">
        <v>403</v>
      </c>
      <c r="B120" s="87" t="s">
        <v>287</v>
      </c>
      <c r="C120" s="81" t="s">
        <v>264</v>
      </c>
      <c r="D120" s="115"/>
      <c r="E120" s="115"/>
      <c r="F120" s="85"/>
      <c r="G120" s="85"/>
      <c r="H120" s="84"/>
    </row>
    <row r="121" spans="1:8" ht="12" customHeight="1" x14ac:dyDescent="0.2">
      <c r="A121" s="83" t="s">
        <v>404</v>
      </c>
      <c r="B121" s="87" t="s">
        <v>289</v>
      </c>
      <c r="C121" s="81" t="s">
        <v>264</v>
      </c>
      <c r="D121" s="115"/>
      <c r="E121" s="115"/>
      <c r="F121" s="85"/>
      <c r="G121" s="85"/>
      <c r="H121" s="84"/>
    </row>
    <row r="122" spans="1:8" ht="12" customHeight="1" x14ac:dyDescent="0.2">
      <c r="A122" s="83" t="s">
        <v>405</v>
      </c>
      <c r="B122" s="86" t="s">
        <v>291</v>
      </c>
      <c r="C122" s="81" t="s">
        <v>264</v>
      </c>
      <c r="D122" s="115"/>
      <c r="E122" s="115"/>
      <c r="F122" s="85"/>
      <c r="G122" s="85"/>
      <c r="H122" s="84"/>
    </row>
    <row r="123" spans="1:8" ht="12" customHeight="1" x14ac:dyDescent="0.2">
      <c r="A123" s="83" t="s">
        <v>406</v>
      </c>
      <c r="B123" s="84" t="s">
        <v>407</v>
      </c>
      <c r="C123" s="81" t="s">
        <v>264</v>
      </c>
      <c r="D123" s="115">
        <f>D129</f>
        <v>0.84425000000000017</v>
      </c>
      <c r="E123" s="115">
        <v>0.84425000000000017</v>
      </c>
      <c r="F123" s="85"/>
      <c r="G123" s="85"/>
      <c r="H123" s="84"/>
    </row>
    <row r="124" spans="1:8" ht="21" x14ac:dyDescent="0.2">
      <c r="A124" s="83" t="s">
        <v>114</v>
      </c>
      <c r="B124" s="86" t="s">
        <v>266</v>
      </c>
      <c r="C124" s="81" t="s">
        <v>264</v>
      </c>
      <c r="D124" s="115"/>
      <c r="E124" s="115"/>
      <c r="F124" s="85"/>
      <c r="G124" s="85"/>
      <c r="H124" s="84"/>
    </row>
    <row r="125" spans="1:8" ht="21" x14ac:dyDescent="0.2">
      <c r="A125" s="83" t="s">
        <v>121</v>
      </c>
      <c r="B125" s="87" t="s">
        <v>268</v>
      </c>
      <c r="C125" s="81" t="s">
        <v>264</v>
      </c>
      <c r="D125" s="115"/>
      <c r="E125" s="115"/>
      <c r="F125" s="85"/>
      <c r="G125" s="85"/>
      <c r="H125" s="84"/>
    </row>
    <row r="126" spans="1:8" ht="21" x14ac:dyDescent="0.2">
      <c r="A126" s="83" t="s">
        <v>122</v>
      </c>
      <c r="B126" s="87" t="s">
        <v>270</v>
      </c>
      <c r="C126" s="81" t="s">
        <v>264</v>
      </c>
      <c r="D126" s="115"/>
      <c r="E126" s="115"/>
      <c r="F126" s="85"/>
      <c r="G126" s="85"/>
      <c r="H126" s="84"/>
    </row>
    <row r="127" spans="1:8" ht="21" x14ac:dyDescent="0.2">
      <c r="A127" s="83" t="s">
        <v>123</v>
      </c>
      <c r="B127" s="87" t="s">
        <v>272</v>
      </c>
      <c r="C127" s="81" t="s">
        <v>264</v>
      </c>
      <c r="D127" s="115"/>
      <c r="E127" s="115"/>
      <c r="F127" s="85"/>
      <c r="G127" s="85"/>
      <c r="H127" s="84"/>
    </row>
    <row r="128" spans="1:8" ht="12" customHeight="1" x14ac:dyDescent="0.2">
      <c r="A128" s="83" t="s">
        <v>115</v>
      </c>
      <c r="B128" s="86" t="s">
        <v>408</v>
      </c>
      <c r="C128" s="81" t="s">
        <v>264</v>
      </c>
      <c r="D128" s="115"/>
      <c r="E128" s="115"/>
      <c r="F128" s="85"/>
      <c r="G128" s="85"/>
      <c r="H128" s="84"/>
    </row>
    <row r="129" spans="1:8" ht="12" customHeight="1" x14ac:dyDescent="0.2">
      <c r="A129" s="83" t="s">
        <v>116</v>
      </c>
      <c r="B129" s="86" t="s">
        <v>409</v>
      </c>
      <c r="C129" s="81" t="s">
        <v>264</v>
      </c>
      <c r="D129" s="115">
        <f>D114*0.2</f>
        <v>0.84425000000000017</v>
      </c>
      <c r="E129" s="115">
        <v>0.84425000000000017</v>
      </c>
      <c r="F129" s="85"/>
      <c r="G129" s="85"/>
      <c r="H129" s="84"/>
    </row>
    <row r="130" spans="1:8" ht="12" customHeight="1" x14ac:dyDescent="0.2">
      <c r="A130" s="83" t="s">
        <v>117</v>
      </c>
      <c r="B130" s="86" t="s">
        <v>410</v>
      </c>
      <c r="C130" s="81" t="s">
        <v>264</v>
      </c>
      <c r="D130" s="115"/>
      <c r="E130" s="115"/>
      <c r="F130" s="85"/>
      <c r="G130" s="85"/>
      <c r="H130" s="84"/>
    </row>
    <row r="131" spans="1:8" ht="12" customHeight="1" x14ac:dyDescent="0.2">
      <c r="A131" s="83" t="s">
        <v>118</v>
      </c>
      <c r="B131" s="86" t="s">
        <v>411</v>
      </c>
      <c r="C131" s="81" t="s">
        <v>264</v>
      </c>
      <c r="D131" s="115"/>
      <c r="E131" s="115"/>
      <c r="F131" s="85"/>
      <c r="G131" s="85"/>
      <c r="H131" s="84"/>
    </row>
    <row r="132" spans="1:8" ht="12" customHeight="1" x14ac:dyDescent="0.2">
      <c r="A132" s="83" t="s">
        <v>119</v>
      </c>
      <c r="B132" s="86" t="s">
        <v>412</v>
      </c>
      <c r="C132" s="81" t="s">
        <v>264</v>
      </c>
      <c r="D132" s="115"/>
      <c r="E132" s="115"/>
      <c r="F132" s="85"/>
      <c r="G132" s="85"/>
      <c r="H132" s="84"/>
    </row>
    <row r="133" spans="1:8" ht="12" customHeight="1" x14ac:dyDescent="0.2">
      <c r="A133" s="83" t="s">
        <v>120</v>
      </c>
      <c r="B133" s="86" t="s">
        <v>413</v>
      </c>
      <c r="C133" s="81" t="s">
        <v>264</v>
      </c>
      <c r="D133" s="115"/>
      <c r="E133" s="115"/>
      <c r="F133" s="85"/>
      <c r="G133" s="85"/>
      <c r="H133" s="84"/>
    </row>
    <row r="134" spans="1:8" ht="21" x14ac:dyDescent="0.2">
      <c r="A134" s="83" t="s">
        <v>414</v>
      </c>
      <c r="B134" s="86" t="s">
        <v>285</v>
      </c>
      <c r="C134" s="81" t="s">
        <v>264</v>
      </c>
      <c r="D134" s="115"/>
      <c r="E134" s="115"/>
      <c r="F134" s="85"/>
      <c r="G134" s="85"/>
      <c r="H134" s="84"/>
    </row>
    <row r="135" spans="1:8" ht="12" customHeight="1" x14ac:dyDescent="0.2">
      <c r="A135" s="83" t="s">
        <v>415</v>
      </c>
      <c r="B135" s="87" t="s">
        <v>287</v>
      </c>
      <c r="C135" s="81" t="s">
        <v>264</v>
      </c>
      <c r="D135" s="115"/>
      <c r="E135" s="115"/>
      <c r="F135" s="85"/>
      <c r="G135" s="85"/>
      <c r="H135" s="84"/>
    </row>
    <row r="136" spans="1:8" ht="12" customHeight="1" x14ac:dyDescent="0.2">
      <c r="A136" s="83" t="s">
        <v>416</v>
      </c>
      <c r="B136" s="87" t="s">
        <v>289</v>
      </c>
      <c r="C136" s="81" t="s">
        <v>264</v>
      </c>
      <c r="D136" s="115"/>
      <c r="E136" s="115"/>
      <c r="F136" s="85"/>
      <c r="G136" s="85"/>
      <c r="H136" s="84"/>
    </row>
    <row r="137" spans="1:8" ht="12" customHeight="1" x14ac:dyDescent="0.2">
      <c r="A137" s="83" t="s">
        <v>417</v>
      </c>
      <c r="B137" s="86" t="s">
        <v>418</v>
      </c>
      <c r="C137" s="81" t="s">
        <v>264</v>
      </c>
      <c r="D137" s="115"/>
      <c r="E137" s="115"/>
      <c r="F137" s="85"/>
      <c r="G137" s="85"/>
      <c r="H137" s="84"/>
    </row>
    <row r="138" spans="1:8" ht="12" customHeight="1" x14ac:dyDescent="0.2">
      <c r="A138" s="83" t="s">
        <v>419</v>
      </c>
      <c r="B138" s="84" t="s">
        <v>420</v>
      </c>
      <c r="C138" s="81" t="s">
        <v>264</v>
      </c>
      <c r="D138" s="115">
        <f>D144</f>
        <v>3.3770000000000002</v>
      </c>
      <c r="E138" s="115">
        <v>3.3770000000000002</v>
      </c>
      <c r="F138" s="85"/>
      <c r="G138" s="85"/>
      <c r="H138" s="84"/>
    </row>
    <row r="139" spans="1:8" ht="21" x14ac:dyDescent="0.2">
      <c r="A139" s="83" t="s">
        <v>158</v>
      </c>
      <c r="B139" s="86" t="s">
        <v>266</v>
      </c>
      <c r="C139" s="81" t="s">
        <v>264</v>
      </c>
      <c r="D139" s="115"/>
      <c r="E139" s="115"/>
      <c r="F139" s="85"/>
      <c r="G139" s="85"/>
      <c r="H139" s="84"/>
    </row>
    <row r="140" spans="1:8" ht="21" x14ac:dyDescent="0.2">
      <c r="A140" s="83" t="s">
        <v>201</v>
      </c>
      <c r="B140" s="87" t="s">
        <v>268</v>
      </c>
      <c r="C140" s="81" t="s">
        <v>264</v>
      </c>
      <c r="D140" s="115"/>
      <c r="E140" s="115"/>
      <c r="F140" s="85"/>
      <c r="G140" s="85"/>
      <c r="H140" s="84"/>
    </row>
    <row r="141" spans="1:8" ht="21" x14ac:dyDescent="0.2">
      <c r="A141" s="83" t="s">
        <v>202</v>
      </c>
      <c r="B141" s="87" t="s">
        <v>270</v>
      </c>
      <c r="C141" s="81" t="s">
        <v>264</v>
      </c>
      <c r="D141" s="115"/>
      <c r="E141" s="115"/>
      <c r="F141" s="85"/>
      <c r="G141" s="85"/>
      <c r="H141" s="84"/>
    </row>
    <row r="142" spans="1:8" ht="21" x14ac:dyDescent="0.2">
      <c r="A142" s="83" t="s">
        <v>203</v>
      </c>
      <c r="B142" s="87" t="s">
        <v>272</v>
      </c>
      <c r="C142" s="81" t="s">
        <v>264</v>
      </c>
      <c r="D142" s="115"/>
      <c r="E142" s="115"/>
      <c r="F142" s="85"/>
      <c r="G142" s="85"/>
      <c r="H142" s="84"/>
    </row>
    <row r="143" spans="1:8" ht="12" customHeight="1" x14ac:dyDescent="0.2">
      <c r="A143" s="83" t="s">
        <v>159</v>
      </c>
      <c r="B143" s="86" t="s">
        <v>273</v>
      </c>
      <c r="C143" s="81" t="s">
        <v>264</v>
      </c>
      <c r="D143" s="115"/>
      <c r="E143" s="115"/>
      <c r="F143" s="85"/>
      <c r="G143" s="85"/>
      <c r="H143" s="84"/>
    </row>
    <row r="144" spans="1:8" ht="12" customHeight="1" x14ac:dyDescent="0.2">
      <c r="A144" s="83" t="s">
        <v>160</v>
      </c>
      <c r="B144" s="86" t="s">
        <v>275</v>
      </c>
      <c r="C144" s="81" t="s">
        <v>264</v>
      </c>
      <c r="D144" s="115">
        <f>D153</f>
        <v>3.3770000000000002</v>
      </c>
      <c r="E144" s="115">
        <v>3.3770000000000002</v>
      </c>
      <c r="F144" s="85"/>
      <c r="G144" s="85"/>
      <c r="H144" s="84"/>
    </row>
    <row r="145" spans="1:8" ht="12" customHeight="1" x14ac:dyDescent="0.2">
      <c r="A145" s="83" t="s">
        <v>161</v>
      </c>
      <c r="B145" s="86" t="s">
        <v>277</v>
      </c>
      <c r="C145" s="81" t="s">
        <v>264</v>
      </c>
      <c r="D145" s="115"/>
      <c r="E145" s="115"/>
      <c r="F145" s="85"/>
      <c r="G145" s="85"/>
      <c r="H145" s="84"/>
    </row>
    <row r="146" spans="1:8" ht="12" customHeight="1" x14ac:dyDescent="0.2">
      <c r="A146" s="83" t="s">
        <v>162</v>
      </c>
      <c r="B146" s="86" t="s">
        <v>279</v>
      </c>
      <c r="C146" s="81" t="s">
        <v>264</v>
      </c>
      <c r="D146" s="115"/>
      <c r="E146" s="115"/>
      <c r="F146" s="85"/>
      <c r="G146" s="85"/>
      <c r="H146" s="84"/>
    </row>
    <row r="147" spans="1:8" ht="12" customHeight="1" x14ac:dyDescent="0.2">
      <c r="A147" s="83" t="s">
        <v>185</v>
      </c>
      <c r="B147" s="86" t="s">
        <v>281</v>
      </c>
      <c r="C147" s="81" t="s">
        <v>264</v>
      </c>
      <c r="D147" s="115"/>
      <c r="E147" s="115"/>
      <c r="F147" s="85"/>
      <c r="G147" s="85"/>
      <c r="H147" s="84"/>
    </row>
    <row r="148" spans="1:8" ht="12" customHeight="1" x14ac:dyDescent="0.2">
      <c r="A148" s="83" t="s">
        <v>186</v>
      </c>
      <c r="B148" s="86" t="s">
        <v>283</v>
      </c>
      <c r="C148" s="81" t="s">
        <v>264</v>
      </c>
      <c r="D148" s="115"/>
      <c r="E148" s="115"/>
      <c r="F148" s="85"/>
      <c r="G148" s="85"/>
      <c r="H148" s="84"/>
    </row>
    <row r="149" spans="1:8" ht="21" x14ac:dyDescent="0.2">
      <c r="A149" s="83" t="s">
        <v>421</v>
      </c>
      <c r="B149" s="86" t="s">
        <v>285</v>
      </c>
      <c r="C149" s="81" t="s">
        <v>264</v>
      </c>
      <c r="D149" s="115"/>
      <c r="E149" s="115"/>
      <c r="F149" s="85"/>
      <c r="G149" s="85"/>
      <c r="H149" s="84"/>
    </row>
    <row r="150" spans="1:8" ht="12" customHeight="1" x14ac:dyDescent="0.2">
      <c r="A150" s="83" t="s">
        <v>422</v>
      </c>
      <c r="B150" s="87" t="s">
        <v>287</v>
      </c>
      <c r="C150" s="81" t="s">
        <v>264</v>
      </c>
      <c r="D150" s="115"/>
      <c r="E150" s="115"/>
      <c r="F150" s="85"/>
      <c r="G150" s="85"/>
      <c r="H150" s="84"/>
    </row>
    <row r="151" spans="1:8" ht="12" customHeight="1" x14ac:dyDescent="0.2">
      <c r="A151" s="83" t="s">
        <v>423</v>
      </c>
      <c r="B151" s="87" t="s">
        <v>289</v>
      </c>
      <c r="C151" s="81" t="s">
        <v>264</v>
      </c>
      <c r="D151" s="115"/>
      <c r="E151" s="115"/>
      <c r="F151" s="85"/>
      <c r="G151" s="85"/>
      <c r="H151" s="84"/>
    </row>
    <row r="152" spans="1:8" ht="12" customHeight="1" x14ac:dyDescent="0.2">
      <c r="A152" s="83" t="s">
        <v>424</v>
      </c>
      <c r="B152" s="86" t="s">
        <v>291</v>
      </c>
      <c r="C152" s="81" t="s">
        <v>264</v>
      </c>
      <c r="D152" s="115"/>
      <c r="E152" s="115"/>
      <c r="F152" s="85"/>
      <c r="G152" s="85"/>
      <c r="H152" s="84"/>
    </row>
    <row r="153" spans="1:8" ht="12" customHeight="1" x14ac:dyDescent="0.2">
      <c r="A153" s="83" t="s">
        <v>425</v>
      </c>
      <c r="B153" s="84" t="s">
        <v>426</v>
      </c>
      <c r="C153" s="81" t="s">
        <v>264</v>
      </c>
      <c r="D153" s="115">
        <f>D154</f>
        <v>3.3770000000000002</v>
      </c>
      <c r="E153" s="115">
        <v>3.3770000000000002</v>
      </c>
      <c r="F153" s="85"/>
      <c r="G153" s="85"/>
      <c r="H153" s="84"/>
    </row>
    <row r="154" spans="1:8" ht="12" customHeight="1" x14ac:dyDescent="0.2">
      <c r="A154" s="83" t="s">
        <v>163</v>
      </c>
      <c r="B154" s="86" t="s">
        <v>427</v>
      </c>
      <c r="C154" s="81" t="s">
        <v>264</v>
      </c>
      <c r="D154" s="115">
        <f>'Листы9-10'!D7</f>
        <v>3.3770000000000002</v>
      </c>
      <c r="E154" s="115">
        <v>3.3770000000000002</v>
      </c>
      <c r="F154" s="85"/>
      <c r="G154" s="85"/>
      <c r="H154" s="84"/>
    </row>
    <row r="155" spans="1:8" ht="12" customHeight="1" x14ac:dyDescent="0.2">
      <c r="A155" s="83" t="s">
        <v>164</v>
      </c>
      <c r="B155" s="86" t="s">
        <v>428</v>
      </c>
      <c r="C155" s="81" t="s">
        <v>264</v>
      </c>
      <c r="D155" s="115"/>
      <c r="E155" s="115"/>
      <c r="F155" s="85"/>
      <c r="G155" s="85"/>
      <c r="H155" s="84"/>
    </row>
    <row r="156" spans="1:8" ht="12" customHeight="1" x14ac:dyDescent="0.2">
      <c r="A156" s="83" t="s">
        <v>165</v>
      </c>
      <c r="B156" s="86" t="s">
        <v>429</v>
      </c>
      <c r="C156" s="81" t="s">
        <v>264</v>
      </c>
      <c r="D156" s="115"/>
      <c r="E156" s="115"/>
      <c r="F156" s="85"/>
      <c r="G156" s="85"/>
      <c r="H156" s="84"/>
    </row>
    <row r="157" spans="1:8" ht="12" customHeight="1" x14ac:dyDescent="0.2">
      <c r="A157" s="83" t="s">
        <v>166</v>
      </c>
      <c r="B157" s="86" t="s">
        <v>430</v>
      </c>
      <c r="C157" s="81" t="s">
        <v>264</v>
      </c>
      <c r="D157" s="115"/>
      <c r="E157" s="115"/>
      <c r="F157" s="85"/>
      <c r="G157" s="85"/>
      <c r="H157" s="84"/>
    </row>
    <row r="158" spans="1:8" ht="12" customHeight="1" x14ac:dyDescent="0.2">
      <c r="A158" s="83" t="s">
        <v>431</v>
      </c>
      <c r="B158" s="84" t="s">
        <v>354</v>
      </c>
      <c r="C158" s="81" t="s">
        <v>432</v>
      </c>
      <c r="D158" s="115"/>
      <c r="E158" s="115"/>
      <c r="F158" s="85"/>
      <c r="G158" s="85"/>
      <c r="H158" s="84"/>
    </row>
    <row r="159" spans="1:8" ht="21" x14ac:dyDescent="0.2">
      <c r="A159" s="83" t="s">
        <v>168</v>
      </c>
      <c r="B159" s="86" t="s">
        <v>433</v>
      </c>
      <c r="C159" s="81" t="s">
        <v>264</v>
      </c>
      <c r="D159" s="115">
        <f>D108+D104+D68</f>
        <v>6.3822500000000044</v>
      </c>
      <c r="E159" s="115">
        <v>6.3822500000000044</v>
      </c>
      <c r="F159" s="85"/>
      <c r="G159" s="85"/>
      <c r="H159" s="84"/>
    </row>
    <row r="160" spans="1:8" ht="12" customHeight="1" x14ac:dyDescent="0.2">
      <c r="A160" s="83" t="s">
        <v>169</v>
      </c>
      <c r="B160" s="86" t="s">
        <v>434</v>
      </c>
      <c r="C160" s="81" t="s">
        <v>264</v>
      </c>
      <c r="D160" s="115"/>
      <c r="E160" s="115"/>
      <c r="F160" s="85"/>
      <c r="G160" s="85"/>
      <c r="H160" s="84"/>
    </row>
    <row r="161" spans="1:8" ht="12" customHeight="1" x14ac:dyDescent="0.2">
      <c r="A161" s="83" t="s">
        <v>435</v>
      </c>
      <c r="B161" s="87" t="s">
        <v>436</v>
      </c>
      <c r="C161" s="81" t="s">
        <v>264</v>
      </c>
      <c r="D161" s="115"/>
      <c r="E161" s="115"/>
      <c r="F161" s="85"/>
      <c r="G161" s="85"/>
      <c r="H161" s="84"/>
    </row>
    <row r="162" spans="1:8" ht="12" customHeight="1" x14ac:dyDescent="0.2">
      <c r="A162" s="83" t="s">
        <v>170</v>
      </c>
      <c r="B162" s="86" t="s">
        <v>437</v>
      </c>
      <c r="C162" s="81" t="s">
        <v>264</v>
      </c>
      <c r="D162" s="115"/>
      <c r="E162" s="115"/>
      <c r="F162" s="85"/>
      <c r="G162" s="85"/>
      <c r="H162" s="84"/>
    </row>
    <row r="163" spans="1:8" ht="12" customHeight="1" x14ac:dyDescent="0.2">
      <c r="A163" s="83" t="s">
        <v>438</v>
      </c>
      <c r="B163" s="87" t="s">
        <v>439</v>
      </c>
      <c r="C163" s="81" t="s">
        <v>264</v>
      </c>
      <c r="D163" s="115"/>
      <c r="E163" s="115"/>
      <c r="F163" s="85"/>
      <c r="G163" s="85"/>
      <c r="H163" s="84"/>
    </row>
    <row r="164" spans="1:8" ht="31.5" x14ac:dyDescent="0.2">
      <c r="A164" s="83" t="s">
        <v>171</v>
      </c>
      <c r="B164" s="86" t="s">
        <v>440</v>
      </c>
      <c r="C164" s="81" t="s">
        <v>432</v>
      </c>
      <c r="D164" s="115"/>
      <c r="E164" s="115"/>
      <c r="F164" s="85"/>
      <c r="G164" s="85"/>
      <c r="H164" s="84"/>
    </row>
    <row r="165" spans="1:8" ht="12" customHeight="1" x14ac:dyDescent="0.2">
      <c r="A165" s="241" t="s">
        <v>441</v>
      </c>
      <c r="B165" s="242"/>
      <c r="C165" s="242"/>
      <c r="D165" s="242"/>
      <c r="E165" s="242"/>
      <c r="F165" s="242"/>
      <c r="G165" s="242"/>
      <c r="H165" s="243"/>
    </row>
    <row r="166" spans="1:8" ht="12" customHeight="1" x14ac:dyDescent="0.2">
      <c r="A166" s="83" t="s">
        <v>442</v>
      </c>
      <c r="B166" s="84" t="s">
        <v>443</v>
      </c>
      <c r="C166" s="81" t="s">
        <v>264</v>
      </c>
      <c r="D166" s="115">
        <f>D172</f>
        <v>84.635291999999993</v>
      </c>
      <c r="E166" s="115">
        <v>84.635291999999993</v>
      </c>
      <c r="F166" s="85"/>
      <c r="G166" s="85"/>
      <c r="H166" s="84"/>
    </row>
    <row r="167" spans="1:8" ht="21" x14ac:dyDescent="0.2">
      <c r="A167" s="83" t="s">
        <v>173</v>
      </c>
      <c r="B167" s="86" t="s">
        <v>266</v>
      </c>
      <c r="C167" s="81" t="s">
        <v>264</v>
      </c>
      <c r="D167" s="115"/>
      <c r="E167" s="115"/>
      <c r="F167" s="85"/>
      <c r="G167" s="85"/>
      <c r="H167" s="84"/>
    </row>
    <row r="168" spans="1:8" ht="21" x14ac:dyDescent="0.2">
      <c r="A168" s="83" t="s">
        <v>444</v>
      </c>
      <c r="B168" s="87" t="s">
        <v>268</v>
      </c>
      <c r="C168" s="81" t="s">
        <v>264</v>
      </c>
      <c r="D168" s="115"/>
      <c r="E168" s="115"/>
      <c r="F168" s="85"/>
      <c r="G168" s="85"/>
      <c r="H168" s="84"/>
    </row>
    <row r="169" spans="1:8" ht="21" x14ac:dyDescent="0.2">
      <c r="A169" s="83" t="s">
        <v>445</v>
      </c>
      <c r="B169" s="87" t="s">
        <v>270</v>
      </c>
      <c r="C169" s="81" t="s">
        <v>264</v>
      </c>
      <c r="D169" s="115"/>
      <c r="E169" s="115"/>
      <c r="F169" s="85"/>
      <c r="G169" s="85"/>
      <c r="H169" s="84"/>
    </row>
    <row r="170" spans="1:8" ht="21" x14ac:dyDescent="0.2">
      <c r="A170" s="83" t="s">
        <v>446</v>
      </c>
      <c r="B170" s="87" t="s">
        <v>272</v>
      </c>
      <c r="C170" s="81" t="s">
        <v>264</v>
      </c>
      <c r="D170" s="115"/>
      <c r="E170" s="115"/>
      <c r="F170" s="85"/>
      <c r="G170" s="85"/>
      <c r="H170" s="84"/>
    </row>
    <row r="171" spans="1:8" ht="12" customHeight="1" x14ac:dyDescent="0.2">
      <c r="A171" s="83" t="s">
        <v>174</v>
      </c>
      <c r="B171" s="86" t="s">
        <v>273</v>
      </c>
      <c r="C171" s="81" t="s">
        <v>264</v>
      </c>
      <c r="D171" s="115"/>
      <c r="E171" s="115"/>
      <c r="F171" s="85"/>
      <c r="G171" s="85"/>
      <c r="H171" s="84"/>
    </row>
    <row r="172" spans="1:8" ht="12" customHeight="1" x14ac:dyDescent="0.2">
      <c r="A172" s="83" t="s">
        <v>175</v>
      </c>
      <c r="B172" s="86" t="s">
        <v>275</v>
      </c>
      <c r="C172" s="81" t="s">
        <v>264</v>
      </c>
      <c r="D172" s="115">
        <f>D28*1.2</f>
        <v>84.635291999999993</v>
      </c>
      <c r="E172" s="115">
        <v>84.635291999999993</v>
      </c>
      <c r="F172" s="85"/>
      <c r="G172" s="85"/>
      <c r="H172" s="84"/>
    </row>
    <row r="173" spans="1:8" ht="12" customHeight="1" x14ac:dyDescent="0.2">
      <c r="A173" s="83" t="s">
        <v>176</v>
      </c>
      <c r="B173" s="86" t="s">
        <v>277</v>
      </c>
      <c r="C173" s="81" t="s">
        <v>264</v>
      </c>
      <c r="D173" s="115"/>
      <c r="E173" s="115"/>
      <c r="F173" s="85"/>
      <c r="G173" s="85"/>
      <c r="H173" s="84"/>
    </row>
    <row r="174" spans="1:8" ht="12" customHeight="1" x14ac:dyDescent="0.2">
      <c r="A174" s="83" t="s">
        <v>177</v>
      </c>
      <c r="B174" s="86" t="s">
        <v>279</v>
      </c>
      <c r="C174" s="81" t="s">
        <v>264</v>
      </c>
      <c r="D174" s="115"/>
      <c r="E174" s="115"/>
      <c r="F174" s="85"/>
      <c r="G174" s="85"/>
      <c r="H174" s="84"/>
    </row>
    <row r="175" spans="1:8" ht="12" customHeight="1" x14ac:dyDescent="0.2">
      <c r="A175" s="83" t="s">
        <v>447</v>
      </c>
      <c r="B175" s="86" t="s">
        <v>281</v>
      </c>
      <c r="C175" s="81" t="s">
        <v>264</v>
      </c>
      <c r="D175" s="115"/>
      <c r="E175" s="115"/>
      <c r="F175" s="85"/>
      <c r="G175" s="85"/>
      <c r="H175" s="84"/>
    </row>
    <row r="176" spans="1:8" ht="12" customHeight="1" x14ac:dyDescent="0.2">
      <c r="A176" s="83" t="s">
        <v>448</v>
      </c>
      <c r="B176" s="86" t="s">
        <v>283</v>
      </c>
      <c r="C176" s="81" t="s">
        <v>264</v>
      </c>
      <c r="D176" s="115"/>
      <c r="E176" s="115"/>
      <c r="F176" s="85"/>
      <c r="G176" s="85"/>
      <c r="H176" s="84"/>
    </row>
    <row r="177" spans="1:8" ht="21" x14ac:dyDescent="0.2">
      <c r="A177" s="83" t="s">
        <v>449</v>
      </c>
      <c r="B177" s="86" t="s">
        <v>285</v>
      </c>
      <c r="C177" s="81" t="s">
        <v>264</v>
      </c>
      <c r="D177" s="115"/>
      <c r="E177" s="115"/>
      <c r="F177" s="85"/>
      <c r="G177" s="85"/>
      <c r="H177" s="84"/>
    </row>
    <row r="178" spans="1:8" ht="12" customHeight="1" x14ac:dyDescent="0.2">
      <c r="A178" s="83" t="s">
        <v>450</v>
      </c>
      <c r="B178" s="87" t="s">
        <v>287</v>
      </c>
      <c r="C178" s="81" t="s">
        <v>264</v>
      </c>
      <c r="D178" s="115"/>
      <c r="E178" s="115"/>
      <c r="F178" s="85"/>
      <c r="G178" s="85"/>
      <c r="H178" s="84"/>
    </row>
    <row r="179" spans="1:8" ht="12" customHeight="1" x14ac:dyDescent="0.2">
      <c r="A179" s="83" t="s">
        <v>451</v>
      </c>
      <c r="B179" s="87" t="s">
        <v>289</v>
      </c>
      <c r="C179" s="81" t="s">
        <v>264</v>
      </c>
      <c r="D179" s="115"/>
      <c r="E179" s="115"/>
      <c r="F179" s="85"/>
      <c r="G179" s="85"/>
      <c r="H179" s="84"/>
    </row>
    <row r="180" spans="1:8" ht="31.5" x14ac:dyDescent="0.2">
      <c r="A180" s="83" t="s">
        <v>452</v>
      </c>
      <c r="B180" s="86" t="s">
        <v>453</v>
      </c>
      <c r="C180" s="81" t="s">
        <v>264</v>
      </c>
      <c r="D180" s="115"/>
      <c r="E180" s="115"/>
      <c r="F180" s="85"/>
      <c r="G180" s="85"/>
      <c r="H180" s="84"/>
    </row>
    <row r="181" spans="1:8" ht="12" customHeight="1" x14ac:dyDescent="0.2">
      <c r="A181" s="83" t="s">
        <v>454</v>
      </c>
      <c r="B181" s="87" t="s">
        <v>455</v>
      </c>
      <c r="C181" s="81" t="s">
        <v>264</v>
      </c>
      <c r="D181" s="115"/>
      <c r="E181" s="115"/>
      <c r="F181" s="85"/>
      <c r="G181" s="85"/>
      <c r="H181" s="84"/>
    </row>
    <row r="182" spans="1:8" ht="21" x14ac:dyDescent="0.2">
      <c r="A182" s="83" t="s">
        <v>456</v>
      </c>
      <c r="B182" s="87" t="s">
        <v>457</v>
      </c>
      <c r="C182" s="81" t="s">
        <v>264</v>
      </c>
      <c r="D182" s="115"/>
      <c r="E182" s="115"/>
      <c r="F182" s="85"/>
      <c r="G182" s="85"/>
      <c r="H182" s="84"/>
    </row>
    <row r="183" spans="1:8" ht="12" customHeight="1" x14ac:dyDescent="0.2">
      <c r="A183" s="83" t="s">
        <v>458</v>
      </c>
      <c r="B183" s="86" t="s">
        <v>291</v>
      </c>
      <c r="C183" s="81" t="s">
        <v>264</v>
      </c>
      <c r="D183" s="115"/>
      <c r="E183" s="115"/>
      <c r="F183" s="85"/>
      <c r="G183" s="85"/>
      <c r="H183" s="84"/>
    </row>
    <row r="184" spans="1:8" ht="12" customHeight="1" x14ac:dyDescent="0.2">
      <c r="A184" s="83" t="s">
        <v>459</v>
      </c>
      <c r="B184" s="84" t="s">
        <v>460</v>
      </c>
      <c r="C184" s="81" t="s">
        <v>264</v>
      </c>
      <c r="D184" s="115">
        <f>D185+D186+D190+D191+D192+D193+D194+D195+D197+D198+D199+D200+D201</f>
        <v>78.322965999999994</v>
      </c>
      <c r="E184" s="115">
        <v>78.322965999999994</v>
      </c>
      <c r="F184" s="85"/>
      <c r="G184" s="85"/>
      <c r="H184" s="84"/>
    </row>
    <row r="185" spans="1:8" ht="12" customHeight="1" x14ac:dyDescent="0.2">
      <c r="A185" s="83" t="s">
        <v>461</v>
      </c>
      <c r="B185" s="86" t="s">
        <v>462</v>
      </c>
      <c r="C185" s="81" t="s">
        <v>264</v>
      </c>
      <c r="D185" s="115"/>
      <c r="E185" s="115"/>
      <c r="F185" s="85"/>
      <c r="G185" s="85"/>
      <c r="H185" s="84"/>
    </row>
    <row r="186" spans="1:8" ht="12" customHeight="1" x14ac:dyDescent="0.2">
      <c r="A186" s="83" t="s">
        <v>463</v>
      </c>
      <c r="B186" s="86" t="s">
        <v>464</v>
      </c>
      <c r="C186" s="81" t="s">
        <v>264</v>
      </c>
      <c r="D186" s="115">
        <f>D187+D188+D189</f>
        <v>12.651131999999999</v>
      </c>
      <c r="E186" s="115">
        <v>12.651131999999999</v>
      </c>
      <c r="F186" s="85"/>
      <c r="G186" s="85"/>
      <c r="H186" s="84"/>
    </row>
    <row r="187" spans="1:8" ht="12" customHeight="1" x14ac:dyDescent="0.2">
      <c r="A187" s="83" t="s">
        <v>465</v>
      </c>
      <c r="B187" s="87" t="s">
        <v>466</v>
      </c>
      <c r="C187" s="81" t="s">
        <v>264</v>
      </c>
      <c r="D187" s="115"/>
      <c r="E187" s="115"/>
      <c r="F187" s="85"/>
      <c r="G187" s="85"/>
      <c r="H187" s="84"/>
    </row>
    <row r="188" spans="1:8" ht="12" customHeight="1" x14ac:dyDescent="0.2">
      <c r="A188" s="83" t="s">
        <v>467</v>
      </c>
      <c r="B188" s="87" t="s">
        <v>468</v>
      </c>
      <c r="C188" s="81" t="s">
        <v>264</v>
      </c>
      <c r="D188" s="115"/>
      <c r="E188" s="115"/>
      <c r="F188" s="85"/>
      <c r="G188" s="85"/>
      <c r="H188" s="84"/>
    </row>
    <row r="189" spans="1:8" ht="12" customHeight="1" x14ac:dyDescent="0.2">
      <c r="A189" s="83" t="s">
        <v>469</v>
      </c>
      <c r="B189" s="87" t="s">
        <v>470</v>
      </c>
      <c r="C189" s="81" t="s">
        <v>264</v>
      </c>
      <c r="D189" s="115">
        <f>D56*1.2</f>
        <v>12.651131999999999</v>
      </c>
      <c r="E189" s="115">
        <v>12.651131999999999</v>
      </c>
      <c r="F189" s="85"/>
      <c r="G189" s="85"/>
      <c r="H189" s="84"/>
    </row>
    <row r="190" spans="1:8" ht="21" x14ac:dyDescent="0.2">
      <c r="A190" s="83" t="s">
        <v>471</v>
      </c>
      <c r="B190" s="86" t="s">
        <v>472</v>
      </c>
      <c r="C190" s="81" t="s">
        <v>264</v>
      </c>
      <c r="D190" s="115">
        <f>D62*1.2</f>
        <v>2.2192080000000001</v>
      </c>
      <c r="E190" s="115">
        <v>2.2192080000000001</v>
      </c>
      <c r="F190" s="85"/>
      <c r="G190" s="85"/>
      <c r="H190" s="84"/>
    </row>
    <row r="191" spans="1:8" ht="21" x14ac:dyDescent="0.2">
      <c r="A191" s="83" t="s">
        <v>473</v>
      </c>
      <c r="B191" s="86" t="s">
        <v>474</v>
      </c>
      <c r="C191" s="81" t="s">
        <v>264</v>
      </c>
      <c r="D191" s="115">
        <f>D63*1.2</f>
        <v>29.543075999999996</v>
      </c>
      <c r="E191" s="115">
        <v>29.543075999999996</v>
      </c>
      <c r="F191" s="85"/>
      <c r="G191" s="85"/>
      <c r="H191" s="84"/>
    </row>
    <row r="192" spans="1:8" ht="12" customHeight="1" x14ac:dyDescent="0.2">
      <c r="A192" s="83" t="s">
        <v>475</v>
      </c>
      <c r="B192" s="86" t="s">
        <v>476</v>
      </c>
      <c r="C192" s="81" t="s">
        <v>264</v>
      </c>
      <c r="D192" s="115"/>
      <c r="E192" s="115"/>
      <c r="F192" s="85"/>
      <c r="G192" s="85"/>
      <c r="H192" s="84"/>
    </row>
    <row r="193" spans="1:8" ht="12" customHeight="1" x14ac:dyDescent="0.2">
      <c r="A193" s="83" t="s">
        <v>477</v>
      </c>
      <c r="B193" s="86" t="s">
        <v>478</v>
      </c>
      <c r="C193" s="81" t="s">
        <v>264</v>
      </c>
      <c r="D193" s="115">
        <v>12.303649999999999</v>
      </c>
      <c r="E193" s="115">
        <v>12.303649999999999</v>
      </c>
      <c r="F193" s="85"/>
      <c r="G193" s="85"/>
      <c r="H193" s="84"/>
    </row>
    <row r="194" spans="1:8" ht="12" customHeight="1" x14ac:dyDescent="0.2">
      <c r="A194" s="83" t="s">
        <v>479</v>
      </c>
      <c r="B194" s="86" t="s">
        <v>480</v>
      </c>
      <c r="C194" s="81" t="s">
        <v>264</v>
      </c>
      <c r="D194" s="115">
        <v>3.7772199999999998</v>
      </c>
      <c r="E194" s="115">
        <v>3.7772199999999998</v>
      </c>
      <c r="F194" s="85"/>
      <c r="G194" s="85"/>
      <c r="H194" s="84"/>
    </row>
    <row r="195" spans="1:8" ht="12" customHeight="1" x14ac:dyDescent="0.2">
      <c r="A195" s="83" t="s">
        <v>481</v>
      </c>
      <c r="B195" s="86" t="s">
        <v>482</v>
      </c>
      <c r="C195" s="81" t="s">
        <v>264</v>
      </c>
      <c r="D195" s="115">
        <f>D196+3.85659+D69</f>
        <v>5.3178700000000001</v>
      </c>
      <c r="E195" s="115">
        <v>5.3178700000000001</v>
      </c>
      <c r="F195" s="85"/>
      <c r="G195" s="85"/>
      <c r="H195" s="84"/>
    </row>
    <row r="196" spans="1:8" ht="12" customHeight="1" x14ac:dyDescent="0.2">
      <c r="A196" s="83" t="s">
        <v>483</v>
      </c>
      <c r="B196" s="87" t="s">
        <v>484</v>
      </c>
      <c r="C196" s="81" t="s">
        <v>264</v>
      </c>
      <c r="D196" s="115">
        <f>D129</f>
        <v>0.84425000000000017</v>
      </c>
      <c r="E196" s="115">
        <v>0.84425000000000017</v>
      </c>
      <c r="F196" s="85"/>
      <c r="G196" s="85"/>
      <c r="H196" s="84"/>
    </row>
    <row r="197" spans="1:8" ht="12" customHeight="1" x14ac:dyDescent="0.2">
      <c r="A197" s="83" t="s">
        <v>485</v>
      </c>
      <c r="B197" s="86" t="s">
        <v>486</v>
      </c>
      <c r="C197" s="81" t="s">
        <v>264</v>
      </c>
      <c r="D197" s="115">
        <f>D59*1.2</f>
        <v>1.4230080000000001</v>
      </c>
      <c r="E197" s="115">
        <v>1.4230080000000001</v>
      </c>
      <c r="F197" s="85"/>
      <c r="G197" s="85"/>
      <c r="H197" s="84"/>
    </row>
    <row r="198" spans="1:8" ht="12" customHeight="1" x14ac:dyDescent="0.2">
      <c r="A198" s="83" t="s">
        <v>487</v>
      </c>
      <c r="B198" s="86" t="s">
        <v>488</v>
      </c>
      <c r="C198" s="81" t="s">
        <v>264</v>
      </c>
      <c r="D198" s="115">
        <f>D66*1.2</f>
        <v>0.61164000000000007</v>
      </c>
      <c r="E198" s="115">
        <v>0.61164000000000007</v>
      </c>
      <c r="F198" s="85"/>
      <c r="G198" s="85"/>
      <c r="H198" s="84"/>
    </row>
    <row r="199" spans="1:8" ht="12" customHeight="1" x14ac:dyDescent="0.2">
      <c r="A199" s="83" t="s">
        <v>489</v>
      </c>
      <c r="B199" s="86" t="s">
        <v>490</v>
      </c>
      <c r="C199" s="81" t="s">
        <v>264</v>
      </c>
      <c r="D199" s="115">
        <f>D74*1.2</f>
        <v>4.231992</v>
      </c>
      <c r="E199" s="115">
        <v>4.231992</v>
      </c>
      <c r="F199" s="85"/>
      <c r="G199" s="85"/>
      <c r="H199" s="84"/>
    </row>
    <row r="200" spans="1:8" ht="31.5" x14ac:dyDescent="0.2">
      <c r="A200" s="83" t="s">
        <v>491</v>
      </c>
      <c r="B200" s="86" t="s">
        <v>492</v>
      </c>
      <c r="C200" s="81" t="s">
        <v>264</v>
      </c>
      <c r="D200" s="115"/>
      <c r="E200" s="115"/>
      <c r="F200" s="85"/>
      <c r="G200" s="85"/>
      <c r="H200" s="84"/>
    </row>
    <row r="201" spans="1:8" ht="12" customHeight="1" x14ac:dyDescent="0.2">
      <c r="A201" s="83" t="s">
        <v>493</v>
      </c>
      <c r="B201" s="86" t="s">
        <v>494</v>
      </c>
      <c r="C201" s="81" t="s">
        <v>264</v>
      </c>
      <c r="D201" s="115">
        <f>(D60+D73+D77)*1.2+D102</f>
        <v>6.2441700000000004</v>
      </c>
      <c r="E201" s="115">
        <v>6.2441700000000004</v>
      </c>
      <c r="F201" s="85"/>
      <c r="G201" s="85"/>
      <c r="H201" s="84"/>
    </row>
    <row r="202" spans="1:8" ht="12" customHeight="1" x14ac:dyDescent="0.2">
      <c r="A202" s="83" t="s">
        <v>495</v>
      </c>
      <c r="B202" s="84" t="s">
        <v>496</v>
      </c>
      <c r="C202" s="81" t="s">
        <v>264</v>
      </c>
      <c r="D202" s="115"/>
      <c r="E202" s="115"/>
      <c r="F202" s="85"/>
      <c r="G202" s="85"/>
      <c r="H202" s="84"/>
    </row>
    <row r="203" spans="1:8" ht="12" customHeight="1" x14ac:dyDescent="0.2">
      <c r="A203" s="83" t="s">
        <v>497</v>
      </c>
      <c r="B203" s="86" t="s">
        <v>498</v>
      </c>
      <c r="C203" s="81" t="s">
        <v>264</v>
      </c>
      <c r="D203" s="115"/>
      <c r="E203" s="115"/>
      <c r="F203" s="85"/>
      <c r="G203" s="85"/>
      <c r="H203" s="84"/>
    </row>
    <row r="204" spans="1:8" ht="21" x14ac:dyDescent="0.2">
      <c r="A204" s="83" t="s">
        <v>499</v>
      </c>
      <c r="B204" s="86" t="s">
        <v>500</v>
      </c>
      <c r="C204" s="81" t="s">
        <v>264</v>
      </c>
      <c r="D204" s="115"/>
      <c r="E204" s="115"/>
      <c r="F204" s="85"/>
      <c r="G204" s="85"/>
      <c r="H204" s="84"/>
    </row>
    <row r="205" spans="1:8" ht="21" x14ac:dyDescent="0.2">
      <c r="A205" s="83" t="s">
        <v>501</v>
      </c>
      <c r="B205" s="87" t="s">
        <v>502</v>
      </c>
      <c r="C205" s="81" t="s">
        <v>264</v>
      </c>
      <c r="D205" s="115"/>
      <c r="E205" s="115"/>
      <c r="F205" s="85"/>
      <c r="G205" s="85"/>
      <c r="H205" s="84"/>
    </row>
    <row r="206" spans="1:8" ht="12" customHeight="1" x14ac:dyDescent="0.2">
      <c r="A206" s="83" t="s">
        <v>503</v>
      </c>
      <c r="B206" s="88" t="s">
        <v>504</v>
      </c>
      <c r="C206" s="81" t="s">
        <v>264</v>
      </c>
      <c r="D206" s="115"/>
      <c r="E206" s="115"/>
      <c r="F206" s="85"/>
      <c r="G206" s="85"/>
      <c r="H206" s="84"/>
    </row>
    <row r="207" spans="1:8" ht="21" x14ac:dyDescent="0.2">
      <c r="A207" s="83" t="s">
        <v>505</v>
      </c>
      <c r="B207" s="88" t="s">
        <v>506</v>
      </c>
      <c r="C207" s="81" t="s">
        <v>264</v>
      </c>
      <c r="D207" s="115"/>
      <c r="E207" s="115"/>
      <c r="F207" s="85"/>
      <c r="G207" s="85"/>
      <c r="H207" s="84"/>
    </row>
    <row r="208" spans="1:8" ht="12" customHeight="1" x14ac:dyDescent="0.2">
      <c r="A208" s="83" t="s">
        <v>507</v>
      </c>
      <c r="B208" s="86" t="s">
        <v>508</v>
      </c>
      <c r="C208" s="81" t="s">
        <v>264</v>
      </c>
      <c r="D208" s="115"/>
      <c r="E208" s="115"/>
      <c r="F208" s="85"/>
      <c r="G208" s="85"/>
      <c r="H208" s="84"/>
    </row>
    <row r="209" spans="1:8" ht="12" customHeight="1" x14ac:dyDescent="0.2">
      <c r="A209" s="83" t="s">
        <v>509</v>
      </c>
      <c r="B209" s="84" t="s">
        <v>510</v>
      </c>
      <c r="C209" s="81" t="s">
        <v>264</v>
      </c>
      <c r="D209" s="115">
        <f>D210+D217+D218+D219</f>
        <v>6.6459999999999999</v>
      </c>
      <c r="E209" s="115">
        <v>6.6459999999999999</v>
      </c>
      <c r="F209" s="85"/>
      <c r="G209" s="85"/>
      <c r="H209" s="84"/>
    </row>
    <row r="210" spans="1:8" ht="12" customHeight="1" x14ac:dyDescent="0.2">
      <c r="A210" s="83" t="s">
        <v>511</v>
      </c>
      <c r="B210" s="86" t="s">
        <v>512</v>
      </c>
      <c r="C210" s="81" t="s">
        <v>264</v>
      </c>
      <c r="D210" s="115">
        <f>D211+D212+D213+D214+D215+D216</f>
        <v>6.6459999999999999</v>
      </c>
      <c r="E210" s="115">
        <v>6.6459999999999999</v>
      </c>
      <c r="F210" s="85"/>
      <c r="G210" s="85"/>
      <c r="H210" s="84"/>
    </row>
    <row r="211" spans="1:8" ht="12" customHeight="1" x14ac:dyDescent="0.2">
      <c r="A211" s="83" t="s">
        <v>513</v>
      </c>
      <c r="B211" s="87" t="s">
        <v>514</v>
      </c>
      <c r="C211" s="81" t="s">
        <v>264</v>
      </c>
      <c r="D211" s="115">
        <v>6.6459999999999999</v>
      </c>
      <c r="E211" s="115">
        <v>6.6459999999999999</v>
      </c>
      <c r="F211" s="85"/>
      <c r="G211" s="85"/>
      <c r="H211" s="84"/>
    </row>
    <row r="212" spans="1:8" ht="12" customHeight="1" x14ac:dyDescent="0.2">
      <c r="A212" s="83" t="s">
        <v>515</v>
      </c>
      <c r="B212" s="87" t="s">
        <v>516</v>
      </c>
      <c r="C212" s="81" t="s">
        <v>264</v>
      </c>
      <c r="D212" s="115"/>
      <c r="E212" s="115"/>
      <c r="F212" s="85"/>
      <c r="G212" s="85"/>
      <c r="H212" s="84"/>
    </row>
    <row r="213" spans="1:8" ht="21" x14ac:dyDescent="0.2">
      <c r="A213" s="83" t="s">
        <v>517</v>
      </c>
      <c r="B213" s="87" t="s">
        <v>518</v>
      </c>
      <c r="C213" s="81" t="s">
        <v>264</v>
      </c>
      <c r="D213" s="115"/>
      <c r="E213" s="115"/>
      <c r="F213" s="85"/>
      <c r="G213" s="85"/>
      <c r="H213" s="84"/>
    </row>
    <row r="214" spans="1:8" ht="21" x14ac:dyDescent="0.2">
      <c r="A214" s="83" t="s">
        <v>519</v>
      </c>
      <c r="B214" s="87" t="s">
        <v>520</v>
      </c>
      <c r="C214" s="81" t="s">
        <v>264</v>
      </c>
      <c r="D214" s="115"/>
      <c r="E214" s="115"/>
      <c r="F214" s="85"/>
      <c r="G214" s="85"/>
      <c r="H214" s="84"/>
    </row>
    <row r="215" spans="1:8" ht="21" x14ac:dyDescent="0.2">
      <c r="A215" s="83" t="s">
        <v>521</v>
      </c>
      <c r="B215" s="87" t="s">
        <v>522</v>
      </c>
      <c r="C215" s="81" t="s">
        <v>264</v>
      </c>
      <c r="D215" s="115"/>
      <c r="E215" s="115"/>
      <c r="F215" s="85"/>
      <c r="G215" s="85"/>
      <c r="H215" s="84"/>
    </row>
    <row r="216" spans="1:8" ht="21" x14ac:dyDescent="0.2">
      <c r="A216" s="83" t="s">
        <v>523</v>
      </c>
      <c r="B216" s="87" t="s">
        <v>524</v>
      </c>
      <c r="C216" s="81" t="s">
        <v>264</v>
      </c>
      <c r="D216" s="115"/>
      <c r="E216" s="115"/>
      <c r="F216" s="85"/>
      <c r="G216" s="85"/>
      <c r="H216" s="84"/>
    </row>
    <row r="217" spans="1:8" ht="12" customHeight="1" x14ac:dyDescent="0.2">
      <c r="A217" s="83" t="s">
        <v>525</v>
      </c>
      <c r="B217" s="86" t="s">
        <v>526</v>
      </c>
      <c r="C217" s="81" t="s">
        <v>264</v>
      </c>
      <c r="D217" s="115"/>
      <c r="E217" s="115"/>
      <c r="F217" s="85"/>
      <c r="G217" s="85"/>
      <c r="H217" s="84"/>
    </row>
    <row r="218" spans="1:8" ht="21" x14ac:dyDescent="0.2">
      <c r="A218" s="83" t="s">
        <v>527</v>
      </c>
      <c r="B218" s="86" t="s">
        <v>528</v>
      </c>
      <c r="C218" s="81" t="s">
        <v>264</v>
      </c>
      <c r="D218" s="115"/>
      <c r="E218" s="115"/>
      <c r="F218" s="85"/>
      <c r="G218" s="85"/>
      <c r="H218" s="84"/>
    </row>
    <row r="219" spans="1:8" ht="12" customHeight="1" x14ac:dyDescent="0.2">
      <c r="A219" s="83" t="s">
        <v>529</v>
      </c>
      <c r="B219" s="86" t="s">
        <v>354</v>
      </c>
      <c r="C219" s="81" t="s">
        <v>432</v>
      </c>
      <c r="D219" s="115"/>
      <c r="E219" s="115"/>
      <c r="F219" s="85"/>
      <c r="G219" s="85"/>
      <c r="H219" s="84"/>
    </row>
    <row r="220" spans="1:8" ht="21" x14ac:dyDescent="0.2">
      <c r="A220" s="83" t="s">
        <v>530</v>
      </c>
      <c r="B220" s="87" t="s">
        <v>531</v>
      </c>
      <c r="C220" s="81" t="s">
        <v>264</v>
      </c>
      <c r="D220" s="115"/>
      <c r="E220" s="115"/>
      <c r="F220" s="85"/>
      <c r="G220" s="85"/>
      <c r="H220" s="84"/>
    </row>
    <row r="221" spans="1:8" ht="12" customHeight="1" x14ac:dyDescent="0.2">
      <c r="A221" s="83" t="s">
        <v>532</v>
      </c>
      <c r="B221" s="84" t="s">
        <v>533</v>
      </c>
      <c r="C221" s="81" t="s">
        <v>264</v>
      </c>
      <c r="D221" s="115"/>
      <c r="E221" s="115"/>
      <c r="F221" s="85"/>
      <c r="G221" s="85"/>
      <c r="H221" s="84"/>
    </row>
    <row r="222" spans="1:8" ht="12" customHeight="1" x14ac:dyDescent="0.2">
      <c r="A222" s="83" t="s">
        <v>534</v>
      </c>
      <c r="B222" s="86" t="s">
        <v>535</v>
      </c>
      <c r="C222" s="81" t="s">
        <v>264</v>
      </c>
      <c r="D222" s="115"/>
      <c r="E222" s="115"/>
      <c r="F222" s="85"/>
      <c r="G222" s="85"/>
      <c r="H222" s="84"/>
    </row>
    <row r="223" spans="1:8" ht="12" customHeight="1" x14ac:dyDescent="0.2">
      <c r="A223" s="83" t="s">
        <v>536</v>
      </c>
      <c r="B223" s="86" t="s">
        <v>537</v>
      </c>
      <c r="C223" s="81" t="s">
        <v>264</v>
      </c>
      <c r="D223" s="115"/>
      <c r="E223" s="115"/>
      <c r="F223" s="85"/>
      <c r="G223" s="85"/>
      <c r="H223" s="84"/>
    </row>
    <row r="224" spans="1:8" ht="12" customHeight="1" x14ac:dyDescent="0.2">
      <c r="A224" s="83" t="s">
        <v>538</v>
      </c>
      <c r="B224" s="87" t="s">
        <v>539</v>
      </c>
      <c r="C224" s="81" t="s">
        <v>264</v>
      </c>
      <c r="D224" s="115"/>
      <c r="E224" s="115"/>
      <c r="F224" s="85"/>
      <c r="G224" s="85"/>
      <c r="H224" s="84"/>
    </row>
    <row r="225" spans="1:8" ht="12" customHeight="1" x14ac:dyDescent="0.2">
      <c r="A225" s="83" t="s">
        <v>540</v>
      </c>
      <c r="B225" s="87" t="s">
        <v>541</v>
      </c>
      <c r="C225" s="81" t="s">
        <v>264</v>
      </c>
      <c r="D225" s="115"/>
      <c r="E225" s="115"/>
      <c r="F225" s="85"/>
      <c r="G225" s="85"/>
      <c r="H225" s="84"/>
    </row>
    <row r="226" spans="1:8" ht="12" customHeight="1" x14ac:dyDescent="0.2">
      <c r="A226" s="83" t="s">
        <v>542</v>
      </c>
      <c r="B226" s="87" t="s">
        <v>543</v>
      </c>
      <c r="C226" s="81" t="s">
        <v>264</v>
      </c>
      <c r="D226" s="115"/>
      <c r="E226" s="115"/>
      <c r="F226" s="85"/>
      <c r="G226" s="85"/>
      <c r="H226" s="84"/>
    </row>
    <row r="227" spans="1:8" ht="12" customHeight="1" x14ac:dyDescent="0.2">
      <c r="A227" s="83" t="s">
        <v>544</v>
      </c>
      <c r="B227" s="86" t="s">
        <v>545</v>
      </c>
      <c r="C227" s="81" t="s">
        <v>264</v>
      </c>
      <c r="D227" s="115"/>
      <c r="E227" s="115"/>
      <c r="F227" s="85"/>
      <c r="G227" s="85"/>
      <c r="H227" s="84"/>
    </row>
    <row r="228" spans="1:8" ht="21" x14ac:dyDescent="0.2">
      <c r="A228" s="83" t="s">
        <v>546</v>
      </c>
      <c r="B228" s="86" t="s">
        <v>547</v>
      </c>
      <c r="C228" s="81" t="s">
        <v>264</v>
      </c>
      <c r="D228" s="115"/>
      <c r="E228" s="115"/>
      <c r="F228" s="85"/>
      <c r="G228" s="85"/>
      <c r="H228" s="84"/>
    </row>
    <row r="229" spans="1:8" ht="12" customHeight="1" x14ac:dyDescent="0.2">
      <c r="A229" s="83" t="s">
        <v>548</v>
      </c>
      <c r="B229" s="87" t="s">
        <v>549</v>
      </c>
      <c r="C229" s="81" t="s">
        <v>264</v>
      </c>
      <c r="D229" s="115"/>
      <c r="E229" s="115"/>
      <c r="F229" s="85"/>
      <c r="G229" s="85"/>
      <c r="H229" s="84"/>
    </row>
    <row r="230" spans="1:8" ht="12" customHeight="1" x14ac:dyDescent="0.2">
      <c r="A230" s="83" t="s">
        <v>550</v>
      </c>
      <c r="B230" s="87" t="s">
        <v>551</v>
      </c>
      <c r="C230" s="81" t="s">
        <v>264</v>
      </c>
      <c r="D230" s="115"/>
      <c r="E230" s="115"/>
      <c r="F230" s="85"/>
      <c r="G230" s="85"/>
      <c r="H230" s="84"/>
    </row>
    <row r="231" spans="1:8" ht="12" customHeight="1" x14ac:dyDescent="0.2">
      <c r="A231" s="83" t="s">
        <v>552</v>
      </c>
      <c r="B231" s="86" t="s">
        <v>553</v>
      </c>
      <c r="C231" s="81" t="s">
        <v>264</v>
      </c>
      <c r="D231" s="115"/>
      <c r="E231" s="115"/>
      <c r="F231" s="85"/>
      <c r="G231" s="85"/>
      <c r="H231" s="84"/>
    </row>
    <row r="232" spans="1:8" ht="12" customHeight="1" x14ac:dyDescent="0.2">
      <c r="A232" s="83" t="s">
        <v>554</v>
      </c>
      <c r="B232" s="86" t="s">
        <v>555</v>
      </c>
      <c r="C232" s="81" t="s">
        <v>264</v>
      </c>
      <c r="D232" s="115"/>
      <c r="E232" s="115"/>
      <c r="F232" s="85"/>
      <c r="G232" s="85"/>
      <c r="H232" s="84"/>
    </row>
    <row r="233" spans="1:8" ht="12" customHeight="1" x14ac:dyDescent="0.2">
      <c r="A233" s="83" t="s">
        <v>556</v>
      </c>
      <c r="B233" s="86" t="s">
        <v>557</v>
      </c>
      <c r="C233" s="81" t="s">
        <v>264</v>
      </c>
      <c r="D233" s="115"/>
      <c r="E233" s="115"/>
      <c r="F233" s="85"/>
      <c r="G233" s="85"/>
      <c r="H233" s="84"/>
    </row>
    <row r="234" spans="1:8" ht="12" customHeight="1" x14ac:dyDescent="0.2">
      <c r="A234" s="83" t="s">
        <v>558</v>
      </c>
      <c r="B234" s="84" t="s">
        <v>559</v>
      </c>
      <c r="C234" s="81" t="s">
        <v>264</v>
      </c>
      <c r="D234" s="115"/>
      <c r="E234" s="115"/>
      <c r="F234" s="85"/>
      <c r="G234" s="85"/>
      <c r="H234" s="84"/>
    </row>
    <row r="235" spans="1:8" ht="12" customHeight="1" x14ac:dyDescent="0.2">
      <c r="A235" s="83" t="s">
        <v>560</v>
      </c>
      <c r="B235" s="86" t="s">
        <v>561</v>
      </c>
      <c r="C235" s="81" t="s">
        <v>264</v>
      </c>
      <c r="D235" s="115"/>
      <c r="E235" s="115"/>
      <c r="F235" s="85"/>
      <c r="G235" s="85"/>
      <c r="H235" s="84"/>
    </row>
    <row r="236" spans="1:8" ht="12" customHeight="1" x14ac:dyDescent="0.2">
      <c r="A236" s="83" t="s">
        <v>562</v>
      </c>
      <c r="B236" s="87" t="s">
        <v>539</v>
      </c>
      <c r="C236" s="81" t="s">
        <v>264</v>
      </c>
      <c r="D236" s="115"/>
      <c r="E236" s="115"/>
      <c r="F236" s="85"/>
      <c r="G236" s="85"/>
      <c r="H236" s="84"/>
    </row>
    <row r="237" spans="1:8" ht="12" customHeight="1" x14ac:dyDescent="0.2">
      <c r="A237" s="83" t="s">
        <v>563</v>
      </c>
      <c r="B237" s="87" t="s">
        <v>541</v>
      </c>
      <c r="C237" s="81" t="s">
        <v>264</v>
      </c>
      <c r="D237" s="115"/>
      <c r="E237" s="115"/>
      <c r="F237" s="85"/>
      <c r="G237" s="85"/>
      <c r="H237" s="84"/>
    </row>
    <row r="238" spans="1:8" ht="12" customHeight="1" x14ac:dyDescent="0.2">
      <c r="A238" s="83" t="s">
        <v>564</v>
      </c>
      <c r="B238" s="87" t="s">
        <v>543</v>
      </c>
      <c r="C238" s="81" t="s">
        <v>264</v>
      </c>
      <c r="D238" s="115"/>
      <c r="E238" s="115"/>
      <c r="F238" s="85"/>
      <c r="G238" s="85"/>
      <c r="H238" s="84"/>
    </row>
    <row r="239" spans="1:8" ht="12" customHeight="1" x14ac:dyDescent="0.2">
      <c r="A239" s="83" t="s">
        <v>565</v>
      </c>
      <c r="B239" s="86" t="s">
        <v>429</v>
      </c>
      <c r="C239" s="81" t="s">
        <v>264</v>
      </c>
      <c r="D239" s="115"/>
      <c r="E239" s="115"/>
      <c r="F239" s="85"/>
      <c r="G239" s="85"/>
      <c r="H239" s="84"/>
    </row>
    <row r="240" spans="1:8" ht="12" customHeight="1" x14ac:dyDescent="0.2">
      <c r="A240" s="83" t="s">
        <v>566</v>
      </c>
      <c r="B240" s="86" t="s">
        <v>567</v>
      </c>
      <c r="C240" s="81" t="s">
        <v>264</v>
      </c>
      <c r="D240" s="115"/>
      <c r="E240" s="115"/>
      <c r="F240" s="85"/>
      <c r="G240" s="85"/>
      <c r="H240" s="84"/>
    </row>
    <row r="241" spans="1:8" ht="21" x14ac:dyDescent="0.2">
      <c r="A241" s="83" t="s">
        <v>568</v>
      </c>
      <c r="B241" s="84" t="s">
        <v>569</v>
      </c>
      <c r="C241" s="81" t="s">
        <v>264</v>
      </c>
      <c r="D241" s="147">
        <f>D166-D184</f>
        <v>6.3123259999999988</v>
      </c>
      <c r="E241" s="147">
        <v>6.3123259999999988</v>
      </c>
      <c r="F241" s="85"/>
      <c r="G241" s="85"/>
      <c r="H241" s="84"/>
    </row>
    <row r="242" spans="1:8" ht="21" x14ac:dyDescent="0.2">
      <c r="A242" s="83" t="s">
        <v>570</v>
      </c>
      <c r="B242" s="84" t="s">
        <v>571</v>
      </c>
      <c r="C242" s="81" t="s">
        <v>264</v>
      </c>
      <c r="D242" s="147">
        <f>D202-D209</f>
        <v>-6.6459999999999999</v>
      </c>
      <c r="E242" s="147">
        <v>-6.6459999999999999</v>
      </c>
      <c r="F242" s="85"/>
      <c r="G242" s="85"/>
      <c r="H242" s="84"/>
    </row>
    <row r="243" spans="1:8" ht="12" customHeight="1" x14ac:dyDescent="0.2">
      <c r="A243" s="83" t="s">
        <v>572</v>
      </c>
      <c r="B243" s="86" t="s">
        <v>573</v>
      </c>
      <c r="C243" s="81" t="s">
        <v>264</v>
      </c>
      <c r="D243" s="147">
        <f>D242</f>
        <v>-6.6459999999999999</v>
      </c>
      <c r="E243" s="147">
        <v>-6.6459999999999999</v>
      </c>
      <c r="F243" s="85"/>
      <c r="G243" s="85"/>
      <c r="H243" s="84"/>
    </row>
    <row r="244" spans="1:8" ht="12" customHeight="1" x14ac:dyDescent="0.2">
      <c r="A244" s="83" t="s">
        <v>574</v>
      </c>
      <c r="B244" s="86" t="s">
        <v>575</v>
      </c>
      <c r="C244" s="81" t="s">
        <v>264</v>
      </c>
      <c r="D244" s="147"/>
      <c r="E244" s="147"/>
      <c r="F244" s="85"/>
      <c r="G244" s="85"/>
      <c r="H244" s="84"/>
    </row>
    <row r="245" spans="1:8" ht="21" x14ac:dyDescent="0.2">
      <c r="A245" s="83" t="s">
        <v>576</v>
      </c>
      <c r="B245" s="84" t="s">
        <v>577</v>
      </c>
      <c r="C245" s="81" t="s">
        <v>264</v>
      </c>
      <c r="D245" s="147"/>
      <c r="E245" s="147"/>
      <c r="F245" s="85"/>
      <c r="G245" s="85"/>
      <c r="H245" s="84"/>
    </row>
    <row r="246" spans="1:8" ht="21" x14ac:dyDescent="0.2">
      <c r="A246" s="83" t="s">
        <v>578</v>
      </c>
      <c r="B246" s="86" t="s">
        <v>579</v>
      </c>
      <c r="C246" s="81" t="s">
        <v>264</v>
      </c>
      <c r="D246" s="147"/>
      <c r="E246" s="147"/>
      <c r="F246" s="85"/>
      <c r="G246" s="85"/>
      <c r="H246" s="84"/>
    </row>
    <row r="247" spans="1:8" ht="21" x14ac:dyDescent="0.2">
      <c r="A247" s="83" t="s">
        <v>580</v>
      </c>
      <c r="B247" s="86" t="s">
        <v>581</v>
      </c>
      <c r="C247" s="81" t="s">
        <v>264</v>
      </c>
      <c r="D247" s="147"/>
      <c r="E247" s="147"/>
      <c r="F247" s="85"/>
      <c r="G247" s="85"/>
      <c r="H247" s="84"/>
    </row>
    <row r="248" spans="1:8" ht="12" customHeight="1" x14ac:dyDescent="0.2">
      <c r="A248" s="83" t="s">
        <v>582</v>
      </c>
      <c r="B248" s="84" t="s">
        <v>583</v>
      </c>
      <c r="C248" s="81" t="s">
        <v>264</v>
      </c>
      <c r="D248" s="147"/>
      <c r="E248" s="147"/>
      <c r="F248" s="85"/>
      <c r="G248" s="85"/>
      <c r="H248" s="84"/>
    </row>
    <row r="249" spans="1:8" ht="21" x14ac:dyDescent="0.2">
      <c r="A249" s="83" t="s">
        <v>584</v>
      </c>
      <c r="B249" s="84" t="s">
        <v>585</v>
      </c>
      <c r="C249" s="81" t="s">
        <v>264</v>
      </c>
      <c r="D249" s="147">
        <f>D241+D242+D248</f>
        <v>-0.33367400000000114</v>
      </c>
      <c r="E249" s="147">
        <v>-0.33367400000000114</v>
      </c>
      <c r="F249" s="85"/>
      <c r="G249" s="85"/>
      <c r="H249" s="84"/>
    </row>
    <row r="250" spans="1:8" ht="12" customHeight="1" x14ac:dyDescent="0.2">
      <c r="A250" s="83" t="s">
        <v>586</v>
      </c>
      <c r="B250" s="84" t="s">
        <v>587</v>
      </c>
      <c r="C250" s="81" t="s">
        <v>264</v>
      </c>
      <c r="D250" s="147">
        <v>2.0483019999999925</v>
      </c>
      <c r="E250" s="147">
        <v>2.0483019999999925</v>
      </c>
      <c r="F250" s="85"/>
      <c r="G250" s="85"/>
      <c r="H250" s="84"/>
    </row>
    <row r="251" spans="1:8" ht="12" customHeight="1" x14ac:dyDescent="0.2">
      <c r="A251" s="83" t="s">
        <v>588</v>
      </c>
      <c r="B251" s="84" t="s">
        <v>589</v>
      </c>
      <c r="C251" s="81" t="s">
        <v>264</v>
      </c>
      <c r="D251" s="147">
        <f>D249+D250</f>
        <v>1.7146279999999914</v>
      </c>
      <c r="E251" s="147">
        <v>1.7146279999999914</v>
      </c>
      <c r="F251" s="85"/>
      <c r="G251" s="85"/>
      <c r="H251" s="84"/>
    </row>
    <row r="252" spans="1:8" ht="12" customHeight="1" x14ac:dyDescent="0.2">
      <c r="A252" s="83" t="s">
        <v>590</v>
      </c>
      <c r="B252" s="84" t="s">
        <v>354</v>
      </c>
      <c r="C252" s="81" t="s">
        <v>432</v>
      </c>
      <c r="D252" s="147"/>
      <c r="E252" s="147"/>
      <c r="F252" s="85"/>
      <c r="G252" s="85"/>
      <c r="H252" s="84"/>
    </row>
    <row r="253" spans="1:8" ht="21" x14ac:dyDescent="0.2">
      <c r="A253" s="83" t="s">
        <v>591</v>
      </c>
      <c r="B253" s="86" t="s">
        <v>592</v>
      </c>
      <c r="C253" s="81" t="s">
        <v>264</v>
      </c>
      <c r="D253" s="147"/>
      <c r="E253" s="147"/>
      <c r="F253" s="85"/>
      <c r="G253" s="85"/>
      <c r="H253" s="84"/>
    </row>
    <row r="254" spans="1:8" ht="21" x14ac:dyDescent="0.2">
      <c r="A254" s="83" t="s">
        <v>593</v>
      </c>
      <c r="B254" s="87" t="s">
        <v>594</v>
      </c>
      <c r="C254" s="81" t="s">
        <v>264</v>
      </c>
      <c r="D254" s="147"/>
      <c r="E254" s="147"/>
      <c r="F254" s="85"/>
      <c r="G254" s="85"/>
      <c r="H254" s="84"/>
    </row>
    <row r="255" spans="1:8" ht="12" customHeight="1" x14ac:dyDescent="0.2">
      <c r="A255" s="83" t="s">
        <v>595</v>
      </c>
      <c r="B255" s="88" t="s">
        <v>596</v>
      </c>
      <c r="C255" s="81" t="s">
        <v>264</v>
      </c>
      <c r="D255" s="147"/>
      <c r="E255" s="147"/>
      <c r="F255" s="85"/>
      <c r="G255" s="85"/>
      <c r="H255" s="84"/>
    </row>
    <row r="256" spans="1:8" ht="21" x14ac:dyDescent="0.2">
      <c r="A256" s="83" t="s">
        <v>597</v>
      </c>
      <c r="B256" s="88" t="s">
        <v>268</v>
      </c>
      <c r="C256" s="81" t="s">
        <v>264</v>
      </c>
      <c r="D256" s="147"/>
      <c r="E256" s="147"/>
      <c r="F256" s="85"/>
      <c r="G256" s="85"/>
      <c r="H256" s="84"/>
    </row>
    <row r="257" spans="1:8" ht="12" customHeight="1" x14ac:dyDescent="0.2">
      <c r="A257" s="83" t="s">
        <v>598</v>
      </c>
      <c r="B257" s="89" t="s">
        <v>596</v>
      </c>
      <c r="C257" s="81" t="s">
        <v>264</v>
      </c>
      <c r="D257" s="147"/>
      <c r="E257" s="147"/>
      <c r="F257" s="85"/>
      <c r="G257" s="85"/>
      <c r="H257" s="84"/>
    </row>
    <row r="258" spans="1:8" ht="21" x14ac:dyDescent="0.2">
      <c r="A258" s="83" t="s">
        <v>599</v>
      </c>
      <c r="B258" s="88" t="s">
        <v>270</v>
      </c>
      <c r="C258" s="81" t="s">
        <v>264</v>
      </c>
      <c r="D258" s="147"/>
      <c r="E258" s="147"/>
      <c r="F258" s="85"/>
      <c r="G258" s="85"/>
      <c r="H258" s="84"/>
    </row>
    <row r="259" spans="1:8" ht="12" customHeight="1" x14ac:dyDescent="0.2">
      <c r="A259" s="83" t="s">
        <v>600</v>
      </c>
      <c r="B259" s="89" t="s">
        <v>596</v>
      </c>
      <c r="C259" s="81" t="s">
        <v>264</v>
      </c>
      <c r="D259" s="147"/>
      <c r="E259" s="147"/>
      <c r="F259" s="85"/>
      <c r="G259" s="85"/>
      <c r="H259" s="84"/>
    </row>
    <row r="260" spans="1:8" ht="31.5" x14ac:dyDescent="0.2">
      <c r="A260" s="83" t="s">
        <v>601</v>
      </c>
      <c r="B260" s="88" t="s">
        <v>272</v>
      </c>
      <c r="C260" s="81" t="s">
        <v>264</v>
      </c>
      <c r="D260" s="147"/>
      <c r="E260" s="147"/>
      <c r="F260" s="85"/>
      <c r="G260" s="85"/>
      <c r="H260" s="84"/>
    </row>
    <row r="261" spans="1:8" ht="12" customHeight="1" x14ac:dyDescent="0.2">
      <c r="A261" s="83" t="s">
        <v>602</v>
      </c>
      <c r="B261" s="89" t="s">
        <v>596</v>
      </c>
      <c r="C261" s="81" t="s">
        <v>264</v>
      </c>
      <c r="D261" s="147"/>
      <c r="E261" s="147"/>
      <c r="F261" s="85"/>
      <c r="G261" s="85"/>
      <c r="H261" s="84"/>
    </row>
    <row r="262" spans="1:8" ht="12" customHeight="1" x14ac:dyDescent="0.2">
      <c r="A262" s="83" t="s">
        <v>603</v>
      </c>
      <c r="B262" s="87" t="s">
        <v>604</v>
      </c>
      <c r="C262" s="81" t="s">
        <v>264</v>
      </c>
      <c r="D262" s="147"/>
      <c r="E262" s="147"/>
      <c r="F262" s="85"/>
      <c r="G262" s="85"/>
      <c r="H262" s="84"/>
    </row>
    <row r="263" spans="1:8" ht="12" customHeight="1" x14ac:dyDescent="0.2">
      <c r="A263" s="83" t="s">
        <v>605</v>
      </c>
      <c r="B263" s="88" t="s">
        <v>596</v>
      </c>
      <c r="C263" s="81" t="s">
        <v>264</v>
      </c>
      <c r="D263" s="147"/>
      <c r="E263" s="147"/>
      <c r="F263" s="85"/>
      <c r="G263" s="85"/>
      <c r="H263" s="84"/>
    </row>
    <row r="264" spans="1:8" ht="12" customHeight="1" x14ac:dyDescent="0.2">
      <c r="A264" s="83" t="s">
        <v>606</v>
      </c>
      <c r="B264" s="87" t="s">
        <v>607</v>
      </c>
      <c r="C264" s="81" t="s">
        <v>264</v>
      </c>
      <c r="D264" s="147"/>
      <c r="E264" s="147"/>
      <c r="F264" s="85"/>
      <c r="G264" s="85"/>
      <c r="H264" s="84"/>
    </row>
    <row r="265" spans="1:8" ht="12" customHeight="1" x14ac:dyDescent="0.2">
      <c r="A265" s="83" t="s">
        <v>608</v>
      </c>
      <c r="B265" s="88" t="s">
        <v>596</v>
      </c>
      <c r="C265" s="81" t="s">
        <v>264</v>
      </c>
      <c r="D265" s="147"/>
      <c r="E265" s="147"/>
      <c r="F265" s="85"/>
      <c r="G265" s="85"/>
      <c r="H265" s="84"/>
    </row>
    <row r="266" spans="1:8" ht="21" x14ac:dyDescent="0.2">
      <c r="A266" s="83" t="s">
        <v>609</v>
      </c>
      <c r="B266" s="87" t="s">
        <v>610</v>
      </c>
      <c r="C266" s="81" t="s">
        <v>264</v>
      </c>
      <c r="D266" s="147"/>
      <c r="E266" s="147"/>
      <c r="F266" s="85"/>
      <c r="G266" s="85"/>
      <c r="H266" s="84"/>
    </row>
    <row r="267" spans="1:8" ht="12" customHeight="1" x14ac:dyDescent="0.2">
      <c r="A267" s="83" t="s">
        <v>611</v>
      </c>
      <c r="B267" s="88" t="s">
        <v>596</v>
      </c>
      <c r="C267" s="81" t="s">
        <v>264</v>
      </c>
      <c r="D267" s="147"/>
      <c r="E267" s="147"/>
      <c r="F267" s="85"/>
      <c r="G267" s="85"/>
      <c r="H267" s="84"/>
    </row>
    <row r="268" spans="1:8" ht="12" customHeight="1" x14ac:dyDescent="0.2">
      <c r="A268" s="83" t="s">
        <v>612</v>
      </c>
      <c r="B268" s="87" t="s">
        <v>613</v>
      </c>
      <c r="C268" s="81" t="s">
        <v>264</v>
      </c>
      <c r="D268" s="147"/>
      <c r="E268" s="147"/>
      <c r="F268" s="85"/>
      <c r="G268" s="85"/>
      <c r="H268" s="84"/>
    </row>
    <row r="269" spans="1:8" ht="12" customHeight="1" x14ac:dyDescent="0.2">
      <c r="A269" s="83" t="s">
        <v>614</v>
      </c>
      <c r="B269" s="88" t="s">
        <v>596</v>
      </c>
      <c r="C269" s="81" t="s">
        <v>264</v>
      </c>
      <c r="D269" s="147"/>
      <c r="E269" s="147"/>
      <c r="F269" s="85"/>
      <c r="G269" s="85"/>
      <c r="H269" s="84"/>
    </row>
    <row r="270" spans="1:8" ht="12" customHeight="1" x14ac:dyDescent="0.2">
      <c r="A270" s="83" t="s">
        <v>615</v>
      </c>
      <c r="B270" s="87" t="s">
        <v>616</v>
      </c>
      <c r="C270" s="81" t="s">
        <v>264</v>
      </c>
      <c r="D270" s="147"/>
      <c r="E270" s="147"/>
      <c r="F270" s="85"/>
      <c r="G270" s="85"/>
      <c r="H270" s="84"/>
    </row>
    <row r="271" spans="1:8" ht="12" customHeight="1" x14ac:dyDescent="0.2">
      <c r="A271" s="83" t="s">
        <v>617</v>
      </c>
      <c r="B271" s="88" t="s">
        <v>596</v>
      </c>
      <c r="C271" s="81" t="s">
        <v>264</v>
      </c>
      <c r="D271" s="147"/>
      <c r="E271" s="147"/>
      <c r="F271" s="85"/>
      <c r="G271" s="85"/>
      <c r="H271" s="84"/>
    </row>
    <row r="272" spans="1:8" ht="12" customHeight="1" x14ac:dyDescent="0.2">
      <c r="A272" s="83" t="s">
        <v>615</v>
      </c>
      <c r="B272" s="87" t="s">
        <v>618</v>
      </c>
      <c r="C272" s="81" t="s">
        <v>264</v>
      </c>
      <c r="D272" s="147"/>
      <c r="E272" s="147"/>
      <c r="F272" s="85"/>
      <c r="G272" s="85"/>
      <c r="H272" s="84"/>
    </row>
    <row r="273" spans="1:8" ht="12" customHeight="1" x14ac:dyDescent="0.2">
      <c r="A273" s="83" t="s">
        <v>619</v>
      </c>
      <c r="B273" s="88" t="s">
        <v>596</v>
      </c>
      <c r="C273" s="81" t="s">
        <v>264</v>
      </c>
      <c r="D273" s="147"/>
      <c r="E273" s="147"/>
      <c r="F273" s="85"/>
      <c r="G273" s="85"/>
      <c r="H273" s="84"/>
    </row>
    <row r="274" spans="1:8" ht="21" x14ac:dyDescent="0.2">
      <c r="A274" s="83" t="s">
        <v>620</v>
      </c>
      <c r="B274" s="87" t="s">
        <v>621</v>
      </c>
      <c r="C274" s="81" t="s">
        <v>264</v>
      </c>
      <c r="D274" s="147"/>
      <c r="E274" s="147"/>
      <c r="F274" s="85"/>
      <c r="G274" s="85"/>
      <c r="H274" s="84"/>
    </row>
    <row r="275" spans="1:8" ht="12" customHeight="1" x14ac:dyDescent="0.2">
      <c r="A275" s="83" t="s">
        <v>622</v>
      </c>
      <c r="B275" s="88" t="s">
        <v>596</v>
      </c>
      <c r="C275" s="81" t="s">
        <v>264</v>
      </c>
      <c r="D275" s="147"/>
      <c r="E275" s="147"/>
      <c r="F275" s="85"/>
      <c r="G275" s="85"/>
      <c r="H275" s="84"/>
    </row>
    <row r="276" spans="1:8" ht="12" customHeight="1" x14ac:dyDescent="0.2">
      <c r="A276" s="83" t="s">
        <v>623</v>
      </c>
      <c r="B276" s="88" t="s">
        <v>287</v>
      </c>
      <c r="C276" s="81" t="s">
        <v>264</v>
      </c>
      <c r="D276" s="147"/>
      <c r="E276" s="147"/>
      <c r="F276" s="85"/>
      <c r="G276" s="85"/>
      <c r="H276" s="84"/>
    </row>
    <row r="277" spans="1:8" ht="12" customHeight="1" x14ac:dyDescent="0.2">
      <c r="A277" s="83" t="s">
        <v>624</v>
      </c>
      <c r="B277" s="89" t="s">
        <v>596</v>
      </c>
      <c r="C277" s="81" t="s">
        <v>264</v>
      </c>
      <c r="D277" s="147"/>
      <c r="E277" s="147"/>
      <c r="F277" s="85"/>
      <c r="G277" s="85"/>
      <c r="H277" s="84"/>
    </row>
    <row r="278" spans="1:8" ht="12" customHeight="1" x14ac:dyDescent="0.2">
      <c r="A278" s="83" t="s">
        <v>625</v>
      </c>
      <c r="B278" s="88" t="s">
        <v>289</v>
      </c>
      <c r="C278" s="81" t="s">
        <v>264</v>
      </c>
      <c r="D278" s="147"/>
      <c r="E278" s="147"/>
      <c r="F278" s="85"/>
      <c r="G278" s="85"/>
      <c r="H278" s="84"/>
    </row>
    <row r="279" spans="1:8" ht="12" customHeight="1" x14ac:dyDescent="0.2">
      <c r="A279" s="83" t="s">
        <v>626</v>
      </c>
      <c r="B279" s="89" t="s">
        <v>596</v>
      </c>
      <c r="C279" s="81" t="s">
        <v>264</v>
      </c>
      <c r="D279" s="147"/>
      <c r="E279" s="147"/>
      <c r="F279" s="85"/>
      <c r="G279" s="85"/>
      <c r="H279" s="84"/>
    </row>
    <row r="280" spans="1:8" ht="12" customHeight="1" x14ac:dyDescent="0.2">
      <c r="A280" s="83" t="s">
        <v>627</v>
      </c>
      <c r="B280" s="87" t="s">
        <v>628</v>
      </c>
      <c r="C280" s="81" t="s">
        <v>264</v>
      </c>
      <c r="D280" s="147"/>
      <c r="E280" s="147"/>
      <c r="F280" s="85"/>
      <c r="G280" s="85"/>
      <c r="H280" s="84"/>
    </row>
    <row r="281" spans="1:8" ht="12" customHeight="1" x14ac:dyDescent="0.2">
      <c r="A281" s="83" t="s">
        <v>629</v>
      </c>
      <c r="B281" s="88" t="s">
        <v>596</v>
      </c>
      <c r="C281" s="81" t="s">
        <v>264</v>
      </c>
      <c r="D281" s="147"/>
      <c r="E281" s="147"/>
      <c r="F281" s="85"/>
      <c r="G281" s="85"/>
      <c r="H281" s="84"/>
    </row>
    <row r="282" spans="1:8" ht="21" x14ac:dyDescent="0.2">
      <c r="A282" s="83" t="s">
        <v>630</v>
      </c>
      <c r="B282" s="86" t="s">
        <v>631</v>
      </c>
      <c r="C282" s="81" t="s">
        <v>264</v>
      </c>
      <c r="D282" s="147"/>
      <c r="E282" s="147"/>
      <c r="F282" s="85"/>
      <c r="G282" s="85"/>
      <c r="H282" s="84"/>
    </row>
    <row r="283" spans="1:8" ht="12" customHeight="1" x14ac:dyDescent="0.2">
      <c r="A283" s="83" t="s">
        <v>632</v>
      </c>
      <c r="B283" s="87" t="s">
        <v>633</v>
      </c>
      <c r="C283" s="81" t="s">
        <v>264</v>
      </c>
      <c r="D283" s="147"/>
      <c r="E283" s="147"/>
      <c r="F283" s="85"/>
      <c r="G283" s="85"/>
      <c r="H283" s="84"/>
    </row>
    <row r="284" spans="1:8" ht="12" customHeight="1" x14ac:dyDescent="0.2">
      <c r="A284" s="83" t="s">
        <v>634</v>
      </c>
      <c r="B284" s="88" t="s">
        <v>596</v>
      </c>
      <c r="C284" s="81" t="s">
        <v>264</v>
      </c>
      <c r="D284" s="147"/>
      <c r="E284" s="147"/>
      <c r="F284" s="85"/>
      <c r="G284" s="85"/>
      <c r="H284" s="84"/>
    </row>
    <row r="285" spans="1:8" ht="12" customHeight="1" x14ac:dyDescent="0.2">
      <c r="A285" s="83" t="s">
        <v>635</v>
      </c>
      <c r="B285" s="87" t="s">
        <v>636</v>
      </c>
      <c r="C285" s="81" t="s">
        <v>264</v>
      </c>
      <c r="D285" s="147"/>
      <c r="E285" s="147"/>
      <c r="F285" s="85"/>
      <c r="G285" s="85"/>
      <c r="H285" s="84"/>
    </row>
    <row r="286" spans="1:8" ht="12" customHeight="1" x14ac:dyDescent="0.2">
      <c r="A286" s="83" t="s">
        <v>637</v>
      </c>
      <c r="B286" s="88" t="s">
        <v>466</v>
      </c>
      <c r="C286" s="81" t="s">
        <v>264</v>
      </c>
      <c r="D286" s="147"/>
      <c r="E286" s="147"/>
      <c r="F286" s="85"/>
      <c r="G286" s="85"/>
      <c r="H286" s="84"/>
    </row>
    <row r="287" spans="1:8" ht="12" customHeight="1" x14ac:dyDescent="0.2">
      <c r="A287" s="83" t="s">
        <v>638</v>
      </c>
      <c r="B287" s="89" t="s">
        <v>596</v>
      </c>
      <c r="C287" s="81" t="s">
        <v>264</v>
      </c>
      <c r="D287" s="147"/>
      <c r="E287" s="147"/>
      <c r="F287" s="85"/>
      <c r="G287" s="85"/>
      <c r="H287" s="84"/>
    </row>
    <row r="288" spans="1:8" ht="12" customHeight="1" x14ac:dyDescent="0.2">
      <c r="A288" s="83" t="s">
        <v>639</v>
      </c>
      <c r="B288" s="88" t="s">
        <v>640</v>
      </c>
      <c r="C288" s="81" t="s">
        <v>264</v>
      </c>
      <c r="D288" s="147"/>
      <c r="E288" s="147"/>
      <c r="F288" s="85"/>
      <c r="G288" s="85"/>
      <c r="H288" s="84"/>
    </row>
    <row r="289" spans="1:8" ht="12" customHeight="1" x14ac:dyDescent="0.2">
      <c r="A289" s="83" t="s">
        <v>641</v>
      </c>
      <c r="B289" s="89" t="s">
        <v>596</v>
      </c>
      <c r="C289" s="81" t="s">
        <v>264</v>
      </c>
      <c r="D289" s="147"/>
      <c r="E289" s="147"/>
      <c r="F289" s="85"/>
      <c r="G289" s="85"/>
      <c r="H289" s="84"/>
    </row>
    <row r="290" spans="1:8" ht="31.5" x14ac:dyDescent="0.2">
      <c r="A290" s="83" t="s">
        <v>642</v>
      </c>
      <c r="B290" s="87" t="s">
        <v>643</v>
      </c>
      <c r="C290" s="81" t="s">
        <v>264</v>
      </c>
      <c r="D290" s="147"/>
      <c r="E290" s="147"/>
      <c r="F290" s="85"/>
      <c r="G290" s="85"/>
      <c r="H290" s="84"/>
    </row>
    <row r="291" spans="1:8" ht="12" customHeight="1" x14ac:dyDescent="0.2">
      <c r="A291" s="83" t="s">
        <v>644</v>
      </c>
      <c r="B291" s="88" t="s">
        <v>596</v>
      </c>
      <c r="C291" s="81" t="s">
        <v>264</v>
      </c>
      <c r="D291" s="147"/>
      <c r="E291" s="147"/>
      <c r="F291" s="85"/>
      <c r="G291" s="85"/>
      <c r="H291" s="84"/>
    </row>
    <row r="292" spans="1:8" ht="12" customHeight="1" x14ac:dyDescent="0.2">
      <c r="A292" s="83" t="s">
        <v>645</v>
      </c>
      <c r="B292" s="87" t="s">
        <v>646</v>
      </c>
      <c r="C292" s="81" t="s">
        <v>264</v>
      </c>
      <c r="D292" s="147"/>
      <c r="E292" s="147"/>
      <c r="F292" s="85"/>
      <c r="G292" s="85"/>
      <c r="H292" s="84"/>
    </row>
    <row r="293" spans="1:8" ht="12" customHeight="1" x14ac:dyDescent="0.2">
      <c r="A293" s="83" t="s">
        <v>647</v>
      </c>
      <c r="B293" s="88" t="s">
        <v>596</v>
      </c>
      <c r="C293" s="81" t="s">
        <v>264</v>
      </c>
      <c r="D293" s="147"/>
      <c r="E293" s="147"/>
      <c r="F293" s="85"/>
      <c r="G293" s="85"/>
      <c r="H293" s="84"/>
    </row>
    <row r="294" spans="1:8" ht="12" customHeight="1" x14ac:dyDescent="0.2">
      <c r="A294" s="83" t="s">
        <v>648</v>
      </c>
      <c r="B294" s="87" t="s">
        <v>649</v>
      </c>
      <c r="C294" s="81" t="s">
        <v>264</v>
      </c>
      <c r="D294" s="147"/>
      <c r="E294" s="147"/>
      <c r="F294" s="85"/>
      <c r="G294" s="85"/>
      <c r="H294" s="84"/>
    </row>
    <row r="295" spans="1:8" ht="12" customHeight="1" x14ac:dyDescent="0.2">
      <c r="A295" s="83" t="s">
        <v>650</v>
      </c>
      <c r="B295" s="88" t="s">
        <v>596</v>
      </c>
      <c r="C295" s="81" t="s">
        <v>264</v>
      </c>
      <c r="D295" s="147"/>
      <c r="E295" s="147"/>
      <c r="F295" s="85"/>
      <c r="G295" s="85"/>
      <c r="H295" s="84"/>
    </row>
    <row r="296" spans="1:8" ht="12" customHeight="1" x14ac:dyDescent="0.2">
      <c r="A296" s="83" t="s">
        <v>651</v>
      </c>
      <c r="B296" s="87" t="s">
        <v>652</v>
      </c>
      <c r="C296" s="81" t="s">
        <v>264</v>
      </c>
      <c r="D296" s="147"/>
      <c r="E296" s="147"/>
      <c r="F296" s="85"/>
      <c r="G296" s="85"/>
      <c r="H296" s="84"/>
    </row>
    <row r="297" spans="1:8" ht="12" customHeight="1" x14ac:dyDescent="0.2">
      <c r="A297" s="83" t="s">
        <v>653</v>
      </c>
      <c r="B297" s="88" t="s">
        <v>596</v>
      </c>
      <c r="C297" s="81" t="s">
        <v>264</v>
      </c>
      <c r="D297" s="147"/>
      <c r="E297" s="147"/>
      <c r="F297" s="85"/>
      <c r="G297" s="85"/>
      <c r="H297" s="84"/>
    </row>
    <row r="298" spans="1:8" ht="12" customHeight="1" x14ac:dyDescent="0.2">
      <c r="A298" s="83" t="s">
        <v>654</v>
      </c>
      <c r="B298" s="87" t="s">
        <v>655</v>
      </c>
      <c r="C298" s="81" t="s">
        <v>264</v>
      </c>
      <c r="D298" s="147"/>
      <c r="E298" s="147"/>
      <c r="F298" s="85"/>
      <c r="G298" s="85"/>
      <c r="H298" s="84"/>
    </row>
    <row r="299" spans="1:8" ht="12" customHeight="1" x14ac:dyDescent="0.2">
      <c r="A299" s="83" t="s">
        <v>656</v>
      </c>
      <c r="B299" s="88" t="s">
        <v>596</v>
      </c>
      <c r="C299" s="81" t="s">
        <v>264</v>
      </c>
      <c r="D299" s="147"/>
      <c r="E299" s="147"/>
      <c r="F299" s="85"/>
      <c r="G299" s="85"/>
      <c r="H299" s="84"/>
    </row>
    <row r="300" spans="1:8" ht="21" x14ac:dyDescent="0.2">
      <c r="A300" s="83" t="s">
        <v>657</v>
      </c>
      <c r="B300" s="87" t="s">
        <v>658</v>
      </c>
      <c r="C300" s="81" t="s">
        <v>264</v>
      </c>
      <c r="D300" s="147"/>
      <c r="E300" s="147"/>
      <c r="F300" s="85"/>
      <c r="G300" s="85"/>
      <c r="H300" s="84"/>
    </row>
    <row r="301" spans="1:8" ht="12" customHeight="1" x14ac:dyDescent="0.2">
      <c r="A301" s="83" t="s">
        <v>659</v>
      </c>
      <c r="B301" s="88" t="s">
        <v>596</v>
      </c>
      <c r="C301" s="81" t="s">
        <v>264</v>
      </c>
      <c r="D301" s="147"/>
      <c r="E301" s="147"/>
      <c r="F301" s="85"/>
      <c r="G301" s="85"/>
      <c r="H301" s="84"/>
    </row>
    <row r="302" spans="1:8" ht="12" customHeight="1" x14ac:dyDescent="0.2">
      <c r="A302" s="83" t="s">
        <v>660</v>
      </c>
      <c r="B302" s="87" t="s">
        <v>661</v>
      </c>
      <c r="C302" s="81" t="s">
        <v>264</v>
      </c>
      <c r="D302" s="147"/>
      <c r="E302" s="147"/>
      <c r="F302" s="85"/>
      <c r="G302" s="85"/>
      <c r="H302" s="84"/>
    </row>
    <row r="303" spans="1:8" ht="12" customHeight="1" x14ac:dyDescent="0.2">
      <c r="A303" s="83" t="s">
        <v>662</v>
      </c>
      <c r="B303" s="88" t="s">
        <v>596</v>
      </c>
      <c r="C303" s="81" t="s">
        <v>264</v>
      </c>
      <c r="D303" s="147"/>
      <c r="E303" s="147"/>
      <c r="F303" s="85"/>
      <c r="G303" s="85"/>
      <c r="H303" s="84"/>
    </row>
    <row r="304" spans="1:8" ht="31.5" x14ac:dyDescent="0.2">
      <c r="A304" s="83" t="s">
        <v>663</v>
      </c>
      <c r="B304" s="86" t="s">
        <v>664</v>
      </c>
      <c r="C304" s="81" t="s">
        <v>9</v>
      </c>
      <c r="D304" s="147"/>
      <c r="E304" s="147"/>
      <c r="F304" s="85"/>
      <c r="G304" s="85"/>
      <c r="H304" s="84"/>
    </row>
    <row r="305" spans="1:8" ht="21" x14ac:dyDescent="0.2">
      <c r="A305" s="83" t="s">
        <v>665</v>
      </c>
      <c r="B305" s="87" t="s">
        <v>666</v>
      </c>
      <c r="C305" s="81" t="s">
        <v>9</v>
      </c>
      <c r="D305" s="147"/>
      <c r="E305" s="147"/>
      <c r="F305" s="85"/>
      <c r="G305" s="85"/>
      <c r="H305" s="84"/>
    </row>
    <row r="306" spans="1:8" ht="21" x14ac:dyDescent="0.2">
      <c r="A306" s="83" t="s">
        <v>667</v>
      </c>
      <c r="B306" s="88" t="s">
        <v>668</v>
      </c>
      <c r="C306" s="81" t="s">
        <v>9</v>
      </c>
      <c r="D306" s="147"/>
      <c r="E306" s="147"/>
      <c r="F306" s="85"/>
      <c r="G306" s="85"/>
      <c r="H306" s="84"/>
    </row>
    <row r="307" spans="1:8" ht="21" x14ac:dyDescent="0.2">
      <c r="A307" s="83" t="s">
        <v>669</v>
      </c>
      <c r="B307" s="88" t="s">
        <v>670</v>
      </c>
      <c r="C307" s="81" t="s">
        <v>9</v>
      </c>
      <c r="D307" s="147"/>
      <c r="E307" s="147"/>
      <c r="F307" s="85"/>
      <c r="G307" s="85"/>
      <c r="H307" s="84"/>
    </row>
    <row r="308" spans="1:8" ht="31.5" x14ac:dyDescent="0.2">
      <c r="A308" s="83" t="s">
        <v>671</v>
      </c>
      <c r="B308" s="88" t="s">
        <v>672</v>
      </c>
      <c r="C308" s="81" t="s">
        <v>9</v>
      </c>
      <c r="D308" s="147"/>
      <c r="E308" s="147"/>
      <c r="F308" s="85"/>
      <c r="G308" s="85"/>
      <c r="H308" s="84"/>
    </row>
    <row r="309" spans="1:8" ht="12" customHeight="1" x14ac:dyDescent="0.2">
      <c r="A309" s="83" t="s">
        <v>673</v>
      </c>
      <c r="B309" s="87" t="s">
        <v>674</v>
      </c>
      <c r="C309" s="81" t="s">
        <v>9</v>
      </c>
      <c r="D309" s="147"/>
      <c r="E309" s="147"/>
      <c r="F309" s="85"/>
      <c r="G309" s="85"/>
      <c r="H309" s="84"/>
    </row>
    <row r="310" spans="1:8" ht="12" customHeight="1" x14ac:dyDescent="0.2">
      <c r="A310" s="83" t="s">
        <v>675</v>
      </c>
      <c r="B310" s="87" t="s">
        <v>676</v>
      </c>
      <c r="C310" s="81" t="s">
        <v>9</v>
      </c>
      <c r="D310" s="147"/>
      <c r="E310" s="147"/>
      <c r="F310" s="85"/>
      <c r="G310" s="85"/>
      <c r="H310" s="84"/>
    </row>
    <row r="311" spans="1:8" ht="21" x14ac:dyDescent="0.2">
      <c r="A311" s="83" t="s">
        <v>677</v>
      </c>
      <c r="B311" s="87" t="s">
        <v>678</v>
      </c>
      <c r="C311" s="81" t="s">
        <v>9</v>
      </c>
      <c r="D311" s="147"/>
      <c r="E311" s="147"/>
      <c r="F311" s="85"/>
      <c r="G311" s="85"/>
      <c r="H311" s="84"/>
    </row>
    <row r="312" spans="1:8" ht="12" customHeight="1" x14ac:dyDescent="0.2">
      <c r="A312" s="83" t="s">
        <v>679</v>
      </c>
      <c r="B312" s="87" t="s">
        <v>680</v>
      </c>
      <c r="C312" s="81" t="s">
        <v>9</v>
      </c>
      <c r="D312" s="147"/>
      <c r="E312" s="147"/>
      <c r="F312" s="85"/>
      <c r="G312" s="85"/>
      <c r="H312" s="84"/>
    </row>
    <row r="313" spans="1:8" ht="12" customHeight="1" x14ac:dyDescent="0.2">
      <c r="A313" s="83" t="s">
        <v>681</v>
      </c>
      <c r="B313" s="87" t="s">
        <v>682</v>
      </c>
      <c r="C313" s="81" t="s">
        <v>9</v>
      </c>
      <c r="D313" s="147"/>
      <c r="E313" s="147"/>
      <c r="F313" s="85"/>
      <c r="G313" s="85"/>
      <c r="H313" s="84"/>
    </row>
    <row r="314" spans="1:8" ht="21" x14ac:dyDescent="0.2">
      <c r="A314" s="83" t="s">
        <v>683</v>
      </c>
      <c r="B314" s="87" t="s">
        <v>684</v>
      </c>
      <c r="C314" s="81" t="s">
        <v>9</v>
      </c>
      <c r="D314" s="147"/>
      <c r="E314" s="147"/>
      <c r="F314" s="85"/>
      <c r="G314" s="85"/>
      <c r="H314" s="84"/>
    </row>
    <row r="315" spans="1:8" ht="12" customHeight="1" x14ac:dyDescent="0.2">
      <c r="A315" s="83" t="s">
        <v>685</v>
      </c>
      <c r="B315" s="88" t="s">
        <v>287</v>
      </c>
      <c r="C315" s="81" t="s">
        <v>9</v>
      </c>
      <c r="D315" s="147"/>
      <c r="E315" s="147"/>
      <c r="F315" s="85"/>
      <c r="G315" s="85"/>
      <c r="H315" s="84"/>
    </row>
    <row r="316" spans="1:8" ht="12" customHeight="1" x14ac:dyDescent="0.2">
      <c r="A316" s="83" t="s">
        <v>686</v>
      </c>
      <c r="B316" s="88" t="s">
        <v>289</v>
      </c>
      <c r="C316" s="81" t="s">
        <v>9</v>
      </c>
      <c r="D316" s="147"/>
      <c r="E316" s="147"/>
      <c r="F316" s="85"/>
      <c r="G316" s="85"/>
      <c r="H316" s="84"/>
    </row>
    <row r="317" spans="1:8" ht="12" customHeight="1" x14ac:dyDescent="0.2">
      <c r="A317" s="241" t="s">
        <v>687</v>
      </c>
      <c r="B317" s="242"/>
      <c r="C317" s="242"/>
      <c r="D317" s="242"/>
      <c r="E317" s="242"/>
      <c r="F317" s="242"/>
      <c r="G317" s="242"/>
      <c r="H317" s="243"/>
    </row>
    <row r="318" spans="1:8" ht="21" x14ac:dyDescent="0.2">
      <c r="A318" s="83" t="s">
        <v>688</v>
      </c>
      <c r="B318" s="84" t="s">
        <v>689</v>
      </c>
      <c r="C318" s="81" t="s">
        <v>432</v>
      </c>
      <c r="D318" s="81" t="s">
        <v>690</v>
      </c>
      <c r="E318" s="81" t="s">
        <v>690</v>
      </c>
      <c r="F318" s="85"/>
      <c r="G318" s="81" t="s">
        <v>690</v>
      </c>
      <c r="H318" s="82" t="s">
        <v>690</v>
      </c>
    </row>
    <row r="319" spans="1:8" ht="12" customHeight="1" x14ac:dyDescent="0.2">
      <c r="A319" s="83" t="s">
        <v>691</v>
      </c>
      <c r="B319" s="86" t="s">
        <v>692</v>
      </c>
      <c r="C319" s="81" t="s">
        <v>77</v>
      </c>
      <c r="D319" s="85"/>
      <c r="E319" s="85"/>
      <c r="F319" s="85"/>
      <c r="G319" s="85"/>
      <c r="H319" s="84"/>
    </row>
    <row r="320" spans="1:8" ht="12" customHeight="1" x14ac:dyDescent="0.2">
      <c r="A320" s="83" t="s">
        <v>693</v>
      </c>
      <c r="B320" s="86" t="s">
        <v>694</v>
      </c>
      <c r="C320" s="81" t="s">
        <v>695</v>
      </c>
      <c r="D320" s="85"/>
      <c r="E320" s="85"/>
      <c r="F320" s="85"/>
      <c r="G320" s="85"/>
      <c r="H320" s="84"/>
    </row>
    <row r="321" spans="1:8" ht="12" customHeight="1" x14ac:dyDescent="0.2">
      <c r="A321" s="83" t="s">
        <v>696</v>
      </c>
      <c r="B321" s="86" t="s">
        <v>697</v>
      </c>
      <c r="C321" s="81" t="s">
        <v>77</v>
      </c>
      <c r="D321" s="85"/>
      <c r="E321" s="85"/>
      <c r="F321" s="85"/>
      <c r="G321" s="85"/>
      <c r="H321" s="84"/>
    </row>
    <row r="322" spans="1:8" ht="12" customHeight="1" x14ac:dyDescent="0.2">
      <c r="A322" s="83" t="s">
        <v>698</v>
      </c>
      <c r="B322" s="86" t="s">
        <v>699</v>
      </c>
      <c r="C322" s="81" t="s">
        <v>695</v>
      </c>
      <c r="D322" s="85"/>
      <c r="E322" s="85"/>
      <c r="F322" s="85"/>
      <c r="G322" s="85"/>
      <c r="H322" s="84"/>
    </row>
    <row r="323" spans="1:8" ht="12" customHeight="1" x14ac:dyDescent="0.2">
      <c r="A323" s="83" t="s">
        <v>700</v>
      </c>
      <c r="B323" s="86" t="s">
        <v>701</v>
      </c>
      <c r="C323" s="81" t="s">
        <v>702</v>
      </c>
      <c r="D323" s="85"/>
      <c r="E323" s="85"/>
      <c r="F323" s="85"/>
      <c r="G323" s="85"/>
      <c r="H323" s="84"/>
    </row>
    <row r="324" spans="1:8" ht="12" customHeight="1" x14ac:dyDescent="0.2">
      <c r="A324" s="83" t="s">
        <v>703</v>
      </c>
      <c r="B324" s="86" t="s">
        <v>704</v>
      </c>
      <c r="C324" s="81" t="s">
        <v>432</v>
      </c>
      <c r="D324" s="81" t="s">
        <v>690</v>
      </c>
      <c r="E324" s="81" t="s">
        <v>690</v>
      </c>
      <c r="F324" s="85"/>
      <c r="G324" s="81" t="s">
        <v>690</v>
      </c>
      <c r="H324" s="82" t="s">
        <v>690</v>
      </c>
    </row>
    <row r="325" spans="1:8" ht="12" customHeight="1" x14ac:dyDescent="0.2">
      <c r="A325" s="83" t="s">
        <v>705</v>
      </c>
      <c r="B325" s="87" t="s">
        <v>706</v>
      </c>
      <c r="C325" s="81" t="s">
        <v>702</v>
      </c>
      <c r="D325" s="85"/>
      <c r="E325" s="85"/>
      <c r="F325" s="85"/>
      <c r="G325" s="85"/>
      <c r="H325" s="84"/>
    </row>
    <row r="326" spans="1:8" ht="12" customHeight="1" x14ac:dyDescent="0.2">
      <c r="A326" s="83" t="s">
        <v>707</v>
      </c>
      <c r="B326" s="87" t="s">
        <v>708</v>
      </c>
      <c r="C326" s="81" t="s">
        <v>709</v>
      </c>
      <c r="D326" s="85"/>
      <c r="E326" s="85"/>
      <c r="F326" s="85"/>
      <c r="G326" s="85"/>
      <c r="H326" s="84"/>
    </row>
    <row r="327" spans="1:8" ht="12" customHeight="1" x14ac:dyDescent="0.2">
      <c r="A327" s="83" t="s">
        <v>710</v>
      </c>
      <c r="B327" s="86" t="s">
        <v>711</v>
      </c>
      <c r="C327" s="81" t="s">
        <v>432</v>
      </c>
      <c r="D327" s="81" t="s">
        <v>690</v>
      </c>
      <c r="E327" s="81" t="s">
        <v>690</v>
      </c>
      <c r="F327" s="85"/>
      <c r="G327" s="81" t="s">
        <v>690</v>
      </c>
      <c r="H327" s="82" t="s">
        <v>690</v>
      </c>
    </row>
    <row r="328" spans="1:8" ht="12" customHeight="1" x14ac:dyDescent="0.2">
      <c r="A328" s="83" t="s">
        <v>712</v>
      </c>
      <c r="B328" s="87" t="s">
        <v>706</v>
      </c>
      <c r="C328" s="81" t="s">
        <v>702</v>
      </c>
      <c r="D328" s="85"/>
      <c r="E328" s="85"/>
      <c r="F328" s="85"/>
      <c r="G328" s="85"/>
      <c r="H328" s="84"/>
    </row>
    <row r="329" spans="1:8" ht="12" customHeight="1" x14ac:dyDescent="0.2">
      <c r="A329" s="83" t="s">
        <v>713</v>
      </c>
      <c r="B329" s="87" t="s">
        <v>714</v>
      </c>
      <c r="C329" s="81" t="s">
        <v>77</v>
      </c>
      <c r="D329" s="85"/>
      <c r="E329" s="85"/>
      <c r="F329" s="85"/>
      <c r="G329" s="85"/>
      <c r="H329" s="84"/>
    </row>
    <row r="330" spans="1:8" ht="12" customHeight="1" x14ac:dyDescent="0.2">
      <c r="A330" s="83" t="s">
        <v>715</v>
      </c>
      <c r="B330" s="87" t="s">
        <v>708</v>
      </c>
      <c r="C330" s="81" t="s">
        <v>709</v>
      </c>
      <c r="D330" s="85"/>
      <c r="E330" s="85"/>
      <c r="F330" s="85"/>
      <c r="G330" s="85"/>
      <c r="H330" s="84"/>
    </row>
    <row r="331" spans="1:8" ht="12" customHeight="1" x14ac:dyDescent="0.2">
      <c r="A331" s="83" t="s">
        <v>716</v>
      </c>
      <c r="B331" s="86" t="s">
        <v>717</v>
      </c>
      <c r="C331" s="81" t="s">
        <v>432</v>
      </c>
      <c r="D331" s="81" t="s">
        <v>690</v>
      </c>
      <c r="E331" s="81" t="s">
        <v>690</v>
      </c>
      <c r="F331" s="85"/>
      <c r="G331" s="81" t="s">
        <v>690</v>
      </c>
      <c r="H331" s="82" t="s">
        <v>690</v>
      </c>
    </row>
    <row r="332" spans="1:8" ht="12" customHeight="1" x14ac:dyDescent="0.2">
      <c r="A332" s="83" t="s">
        <v>718</v>
      </c>
      <c r="B332" s="87" t="s">
        <v>706</v>
      </c>
      <c r="C332" s="81" t="s">
        <v>702</v>
      </c>
      <c r="D332" s="85"/>
      <c r="E332" s="85"/>
      <c r="F332" s="85"/>
      <c r="G332" s="85"/>
      <c r="H332" s="84"/>
    </row>
    <row r="333" spans="1:8" ht="12" customHeight="1" x14ac:dyDescent="0.2">
      <c r="A333" s="83" t="s">
        <v>719</v>
      </c>
      <c r="B333" s="87" t="s">
        <v>708</v>
      </c>
      <c r="C333" s="81" t="s">
        <v>709</v>
      </c>
      <c r="D333" s="85"/>
      <c r="E333" s="85"/>
      <c r="F333" s="85"/>
      <c r="G333" s="85"/>
      <c r="H333" s="84"/>
    </row>
    <row r="334" spans="1:8" ht="12" customHeight="1" x14ac:dyDescent="0.2">
      <c r="A334" s="83" t="s">
        <v>720</v>
      </c>
      <c r="B334" s="86" t="s">
        <v>721</v>
      </c>
      <c r="C334" s="81" t="s">
        <v>432</v>
      </c>
      <c r="D334" s="81" t="s">
        <v>690</v>
      </c>
      <c r="E334" s="81" t="s">
        <v>690</v>
      </c>
      <c r="F334" s="85"/>
      <c r="G334" s="81" t="s">
        <v>690</v>
      </c>
      <c r="H334" s="82" t="s">
        <v>690</v>
      </c>
    </row>
    <row r="335" spans="1:8" ht="12" customHeight="1" x14ac:dyDescent="0.2">
      <c r="A335" s="83" t="s">
        <v>722</v>
      </c>
      <c r="B335" s="87" t="s">
        <v>706</v>
      </c>
      <c r="C335" s="81" t="s">
        <v>702</v>
      </c>
      <c r="D335" s="85"/>
      <c r="E335" s="85"/>
      <c r="F335" s="85"/>
      <c r="G335" s="85"/>
      <c r="H335" s="84"/>
    </row>
    <row r="336" spans="1:8" ht="12" customHeight="1" x14ac:dyDescent="0.2">
      <c r="A336" s="83" t="s">
        <v>723</v>
      </c>
      <c r="B336" s="87" t="s">
        <v>714</v>
      </c>
      <c r="C336" s="81" t="s">
        <v>77</v>
      </c>
      <c r="D336" s="85"/>
      <c r="E336" s="85"/>
      <c r="F336" s="85"/>
      <c r="G336" s="85"/>
      <c r="H336" s="84"/>
    </row>
    <row r="337" spans="1:8" ht="12" customHeight="1" x14ac:dyDescent="0.2">
      <c r="A337" s="83" t="s">
        <v>724</v>
      </c>
      <c r="B337" s="87" t="s">
        <v>708</v>
      </c>
      <c r="C337" s="81" t="s">
        <v>709</v>
      </c>
      <c r="D337" s="85"/>
      <c r="E337" s="85"/>
      <c r="F337" s="85"/>
      <c r="G337" s="85"/>
      <c r="H337" s="84"/>
    </row>
    <row r="338" spans="1:8" ht="12" customHeight="1" x14ac:dyDescent="0.2">
      <c r="A338" s="83" t="s">
        <v>725</v>
      </c>
      <c r="B338" s="84" t="s">
        <v>726</v>
      </c>
      <c r="C338" s="81" t="s">
        <v>432</v>
      </c>
      <c r="D338" s="81" t="s">
        <v>690</v>
      </c>
      <c r="E338" s="81" t="s">
        <v>690</v>
      </c>
      <c r="F338" s="85"/>
      <c r="G338" s="81" t="s">
        <v>690</v>
      </c>
      <c r="H338" s="82" t="s">
        <v>690</v>
      </c>
    </row>
    <row r="339" spans="1:8" ht="21" x14ac:dyDescent="0.2">
      <c r="A339" s="83" t="s">
        <v>727</v>
      </c>
      <c r="B339" s="86" t="s">
        <v>728</v>
      </c>
      <c r="C339" s="81" t="s">
        <v>702</v>
      </c>
      <c r="D339" s="115">
        <f>3.973+7.067+0.01+15.976</f>
        <v>27.026</v>
      </c>
      <c r="E339" s="115">
        <v>27.026</v>
      </c>
      <c r="F339" s="85"/>
      <c r="G339" s="85"/>
      <c r="H339" s="84"/>
    </row>
    <row r="340" spans="1:8" ht="21" x14ac:dyDescent="0.2">
      <c r="A340" s="83" t="s">
        <v>729</v>
      </c>
      <c r="B340" s="87" t="s">
        <v>730</v>
      </c>
      <c r="C340" s="81" t="s">
        <v>702</v>
      </c>
      <c r="D340" s="115"/>
      <c r="E340" s="115"/>
      <c r="F340" s="85"/>
      <c r="G340" s="85"/>
      <c r="H340" s="84"/>
    </row>
    <row r="341" spans="1:8" ht="12" customHeight="1" x14ac:dyDescent="0.2">
      <c r="A341" s="83" t="s">
        <v>731</v>
      </c>
      <c r="B341" s="88" t="s">
        <v>732</v>
      </c>
      <c r="C341" s="81" t="s">
        <v>702</v>
      </c>
      <c r="D341" s="115"/>
      <c r="E341" s="115"/>
      <c r="F341" s="85"/>
      <c r="G341" s="85"/>
      <c r="H341" s="84"/>
    </row>
    <row r="342" spans="1:8" ht="21" x14ac:dyDescent="0.2">
      <c r="A342" s="83" t="s">
        <v>733</v>
      </c>
      <c r="B342" s="88" t="s">
        <v>734</v>
      </c>
      <c r="C342" s="81" t="s">
        <v>702</v>
      </c>
      <c r="D342" s="115"/>
      <c r="E342" s="115"/>
      <c r="F342" s="85"/>
      <c r="G342" s="85"/>
      <c r="H342" s="84"/>
    </row>
    <row r="343" spans="1:8" ht="21" x14ac:dyDescent="0.2">
      <c r="A343" s="83" t="s">
        <v>735</v>
      </c>
      <c r="B343" s="86" t="s">
        <v>736</v>
      </c>
      <c r="C343" s="81" t="s">
        <v>702</v>
      </c>
      <c r="D343" s="115">
        <v>3.2016</v>
      </c>
      <c r="E343" s="115">
        <v>3.2016</v>
      </c>
      <c r="F343" s="85"/>
      <c r="G343" s="85"/>
      <c r="H343" s="84"/>
    </row>
    <row r="344" spans="1:8" ht="21" x14ac:dyDescent="0.2">
      <c r="A344" s="83" t="s">
        <v>737</v>
      </c>
      <c r="B344" s="86" t="s">
        <v>738</v>
      </c>
      <c r="C344" s="81" t="s">
        <v>77</v>
      </c>
      <c r="D344" s="115">
        <v>5.1287000000000003</v>
      </c>
      <c r="E344" s="115">
        <v>5.1287000000000003</v>
      </c>
      <c r="F344" s="85"/>
      <c r="G344" s="85"/>
      <c r="H344" s="84"/>
    </row>
    <row r="345" spans="1:8" ht="21" x14ac:dyDescent="0.2">
      <c r="A345" s="83" t="s">
        <v>739</v>
      </c>
      <c r="B345" s="87" t="s">
        <v>740</v>
      </c>
      <c r="C345" s="81" t="s">
        <v>77</v>
      </c>
      <c r="D345" s="115"/>
      <c r="E345" s="115"/>
      <c r="F345" s="85"/>
      <c r="G345" s="85"/>
      <c r="H345" s="84"/>
    </row>
    <row r="346" spans="1:8" ht="12" customHeight="1" x14ac:dyDescent="0.2">
      <c r="A346" s="83" t="s">
        <v>741</v>
      </c>
      <c r="B346" s="88" t="s">
        <v>732</v>
      </c>
      <c r="C346" s="81" t="s">
        <v>77</v>
      </c>
      <c r="D346" s="115"/>
      <c r="E346" s="115"/>
      <c r="F346" s="85"/>
      <c r="G346" s="85"/>
      <c r="H346" s="84"/>
    </row>
    <row r="347" spans="1:8" ht="21" x14ac:dyDescent="0.2">
      <c r="A347" s="83" t="s">
        <v>742</v>
      </c>
      <c r="B347" s="88" t="s">
        <v>734</v>
      </c>
      <c r="C347" s="81" t="s">
        <v>77</v>
      </c>
      <c r="D347" s="115"/>
      <c r="E347" s="115"/>
      <c r="F347" s="85"/>
      <c r="G347" s="85"/>
      <c r="H347" s="84"/>
    </row>
    <row r="348" spans="1:8" ht="21" x14ac:dyDescent="0.2">
      <c r="A348" s="83" t="s">
        <v>743</v>
      </c>
      <c r="B348" s="86" t="s">
        <v>744</v>
      </c>
      <c r="C348" s="81" t="s">
        <v>745</v>
      </c>
      <c r="D348" s="115">
        <v>760.93</v>
      </c>
      <c r="E348" s="115">
        <v>760.93</v>
      </c>
      <c r="F348" s="85"/>
      <c r="G348" s="85"/>
      <c r="H348" s="84"/>
    </row>
    <row r="349" spans="1:8" ht="31.5" x14ac:dyDescent="0.2">
      <c r="A349" s="83" t="s">
        <v>746</v>
      </c>
      <c r="B349" s="86" t="s">
        <v>747</v>
      </c>
      <c r="C349" s="81" t="s">
        <v>264</v>
      </c>
      <c r="D349" s="115">
        <f>D28-D62-D63-D56</f>
        <v>33.518230000000003</v>
      </c>
      <c r="E349" s="115">
        <v>33.518230000000003</v>
      </c>
      <c r="F349" s="85"/>
      <c r="G349" s="85"/>
      <c r="H349" s="84"/>
    </row>
    <row r="350" spans="1:8" ht="12" customHeight="1" x14ac:dyDescent="0.2">
      <c r="A350" s="83" t="s">
        <v>748</v>
      </c>
      <c r="B350" s="84" t="s">
        <v>749</v>
      </c>
      <c r="C350" s="81" t="s">
        <v>432</v>
      </c>
      <c r="D350" s="81" t="s">
        <v>690</v>
      </c>
      <c r="E350" s="81" t="s">
        <v>690</v>
      </c>
      <c r="F350" s="85"/>
      <c r="G350" s="81" t="s">
        <v>690</v>
      </c>
      <c r="H350" s="82" t="s">
        <v>690</v>
      </c>
    </row>
    <row r="351" spans="1:8" ht="12" customHeight="1" x14ac:dyDescent="0.2">
      <c r="A351" s="83" t="s">
        <v>750</v>
      </c>
      <c r="B351" s="86" t="s">
        <v>751</v>
      </c>
      <c r="C351" s="81" t="s">
        <v>702</v>
      </c>
      <c r="D351" s="85"/>
      <c r="E351" s="85"/>
      <c r="F351" s="85"/>
      <c r="G351" s="85"/>
      <c r="H351" s="84"/>
    </row>
    <row r="352" spans="1:8" ht="12" customHeight="1" x14ac:dyDescent="0.2">
      <c r="A352" s="83" t="s">
        <v>752</v>
      </c>
      <c r="B352" s="86" t="s">
        <v>753</v>
      </c>
      <c r="C352" s="81" t="s">
        <v>695</v>
      </c>
      <c r="D352" s="85"/>
      <c r="E352" s="85"/>
      <c r="F352" s="85"/>
      <c r="G352" s="85"/>
      <c r="H352" s="84"/>
    </row>
    <row r="353" spans="1:8" ht="42" x14ac:dyDescent="0.2">
      <c r="A353" s="83" t="s">
        <v>754</v>
      </c>
      <c r="B353" s="86" t="s">
        <v>755</v>
      </c>
      <c r="C353" s="81" t="s">
        <v>264</v>
      </c>
      <c r="D353" s="85"/>
      <c r="E353" s="85"/>
      <c r="F353" s="85"/>
      <c r="G353" s="85"/>
      <c r="H353" s="84"/>
    </row>
    <row r="354" spans="1:8" ht="31.5" x14ac:dyDescent="0.2">
      <c r="A354" s="83" t="s">
        <v>756</v>
      </c>
      <c r="B354" s="86" t="s">
        <v>757</v>
      </c>
      <c r="C354" s="81" t="s">
        <v>264</v>
      </c>
      <c r="D354" s="85"/>
      <c r="E354" s="85"/>
      <c r="F354" s="85"/>
      <c r="G354" s="85"/>
      <c r="H354" s="84"/>
    </row>
    <row r="355" spans="1:8" ht="21" x14ac:dyDescent="0.2">
      <c r="A355" s="83" t="s">
        <v>758</v>
      </c>
      <c r="B355" s="84" t="s">
        <v>759</v>
      </c>
      <c r="C355" s="81" t="s">
        <v>432</v>
      </c>
      <c r="D355" s="81" t="s">
        <v>690</v>
      </c>
      <c r="E355" s="81" t="s">
        <v>690</v>
      </c>
      <c r="F355" s="85"/>
      <c r="G355" s="81" t="s">
        <v>690</v>
      </c>
      <c r="H355" s="82" t="s">
        <v>690</v>
      </c>
    </row>
    <row r="356" spans="1:8" ht="21" x14ac:dyDescent="0.2">
      <c r="A356" s="83" t="s">
        <v>760</v>
      </c>
      <c r="B356" s="86" t="s">
        <v>761</v>
      </c>
      <c r="C356" s="81" t="s">
        <v>77</v>
      </c>
      <c r="D356" s="85"/>
      <c r="E356" s="85"/>
      <c r="F356" s="85"/>
      <c r="G356" s="85"/>
      <c r="H356" s="84"/>
    </row>
    <row r="357" spans="1:8" ht="42" x14ac:dyDescent="0.2">
      <c r="A357" s="83" t="s">
        <v>762</v>
      </c>
      <c r="B357" s="87" t="s">
        <v>763</v>
      </c>
      <c r="C357" s="81" t="s">
        <v>77</v>
      </c>
      <c r="D357" s="85"/>
      <c r="E357" s="85"/>
      <c r="F357" s="85"/>
      <c r="G357" s="85"/>
      <c r="H357" s="84"/>
    </row>
    <row r="358" spans="1:8" ht="52.5" x14ac:dyDescent="0.2">
      <c r="A358" s="83" t="s">
        <v>764</v>
      </c>
      <c r="B358" s="87" t="s">
        <v>765</v>
      </c>
      <c r="C358" s="81" t="s">
        <v>77</v>
      </c>
      <c r="D358" s="85"/>
      <c r="E358" s="85"/>
      <c r="F358" s="85"/>
      <c r="G358" s="85"/>
      <c r="H358" s="84"/>
    </row>
    <row r="359" spans="1:8" ht="21" x14ac:dyDescent="0.2">
      <c r="A359" s="83" t="s">
        <v>766</v>
      </c>
      <c r="B359" s="87" t="s">
        <v>767</v>
      </c>
      <c r="C359" s="81" t="s">
        <v>77</v>
      </c>
      <c r="D359" s="85"/>
      <c r="E359" s="85"/>
      <c r="F359" s="85"/>
      <c r="G359" s="85"/>
      <c r="H359" s="84"/>
    </row>
    <row r="360" spans="1:8" ht="21" x14ac:dyDescent="0.2">
      <c r="A360" s="83" t="s">
        <v>768</v>
      </c>
      <c r="B360" s="86" t="s">
        <v>769</v>
      </c>
      <c r="C360" s="81" t="s">
        <v>702</v>
      </c>
      <c r="D360" s="85"/>
      <c r="E360" s="85"/>
      <c r="F360" s="85"/>
      <c r="G360" s="85"/>
      <c r="H360" s="84"/>
    </row>
    <row r="361" spans="1:8" ht="31.5" x14ac:dyDescent="0.2">
      <c r="A361" s="83" t="s">
        <v>770</v>
      </c>
      <c r="B361" s="87" t="s">
        <v>771</v>
      </c>
      <c r="C361" s="81" t="s">
        <v>702</v>
      </c>
      <c r="D361" s="85"/>
      <c r="E361" s="85"/>
      <c r="F361" s="85"/>
      <c r="G361" s="85"/>
      <c r="H361" s="84"/>
    </row>
    <row r="362" spans="1:8" ht="21" x14ac:dyDescent="0.2">
      <c r="A362" s="83" t="s">
        <v>772</v>
      </c>
      <c r="B362" s="87" t="s">
        <v>773</v>
      </c>
      <c r="C362" s="81" t="s">
        <v>702</v>
      </c>
      <c r="D362" s="85"/>
      <c r="E362" s="85"/>
      <c r="F362" s="85"/>
      <c r="G362" s="85"/>
      <c r="H362" s="84"/>
    </row>
    <row r="363" spans="1:8" ht="21" x14ac:dyDescent="0.2">
      <c r="A363" s="83" t="s">
        <v>774</v>
      </c>
      <c r="B363" s="86" t="s">
        <v>775</v>
      </c>
      <c r="C363" s="81" t="s">
        <v>264</v>
      </c>
      <c r="D363" s="85"/>
      <c r="E363" s="85"/>
      <c r="F363" s="85"/>
      <c r="G363" s="85"/>
      <c r="H363" s="84"/>
    </row>
    <row r="364" spans="1:8" ht="12" customHeight="1" x14ac:dyDescent="0.2">
      <c r="A364" s="83" t="s">
        <v>776</v>
      </c>
      <c r="B364" s="87" t="s">
        <v>287</v>
      </c>
      <c r="C364" s="81" t="s">
        <v>264</v>
      </c>
      <c r="D364" s="85"/>
      <c r="E364" s="85"/>
      <c r="F364" s="85"/>
      <c r="G364" s="85"/>
      <c r="H364" s="84"/>
    </row>
    <row r="365" spans="1:8" ht="12" customHeight="1" x14ac:dyDescent="0.2">
      <c r="A365" s="83" t="s">
        <v>777</v>
      </c>
      <c r="B365" s="87" t="s">
        <v>289</v>
      </c>
      <c r="C365" s="81" t="s">
        <v>264</v>
      </c>
      <c r="D365" s="85"/>
      <c r="E365" s="85"/>
      <c r="F365" s="85"/>
      <c r="G365" s="85"/>
      <c r="H365" s="84"/>
    </row>
    <row r="366" spans="1:8" ht="12" customHeight="1" x14ac:dyDescent="0.2">
      <c r="A366" s="83" t="s">
        <v>778</v>
      </c>
      <c r="B366" s="84" t="s">
        <v>779</v>
      </c>
      <c r="C366" s="81" t="s">
        <v>780</v>
      </c>
      <c r="D366" s="81">
        <v>26</v>
      </c>
      <c r="E366" s="81">
        <v>26</v>
      </c>
      <c r="F366" s="85"/>
      <c r="G366" s="85"/>
      <c r="H366" s="84"/>
    </row>
    <row r="396" spans="12:12" ht="10.5" customHeight="1" x14ac:dyDescent="0.2">
      <c r="L396" s="90">
        <v>2161</v>
      </c>
    </row>
  </sheetData>
  <mergeCells count="22">
    <mergeCell ref="A13:B13"/>
    <mergeCell ref="H1:I1"/>
    <mergeCell ref="H2:I2"/>
    <mergeCell ref="H3:I3"/>
    <mergeCell ref="A165:H165"/>
    <mergeCell ref="A6:I6"/>
    <mergeCell ref="A317:H317"/>
    <mergeCell ref="A16:H16"/>
    <mergeCell ref="C13:J13"/>
    <mergeCell ref="A7:H7"/>
    <mergeCell ref="C9:F9"/>
    <mergeCell ref="C10:F10"/>
    <mergeCell ref="A11:H11"/>
    <mergeCell ref="C8:J8"/>
    <mergeCell ref="A14:I14"/>
    <mergeCell ref="A21:H21"/>
    <mergeCell ref="D18:E18"/>
    <mergeCell ref="F18:G18"/>
    <mergeCell ref="H18:H19"/>
    <mergeCell ref="A18:A19"/>
    <mergeCell ref="B18:B19"/>
    <mergeCell ref="C18:C19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L92"/>
  <sheetViews>
    <sheetView topLeftCell="A46" zoomScale="120" zoomScaleNormal="120" workbookViewId="0">
      <selection activeCell="E5" sqref="E5"/>
    </sheetView>
  </sheetViews>
  <sheetFormatPr defaultColWidth="20.7109375" defaultRowHeight="10.5" x14ac:dyDescent="0.2"/>
  <cols>
    <col min="1" max="1" width="6.28515625" style="90" customWidth="1"/>
    <col min="2" max="2" width="38.5703125" style="90" customWidth="1"/>
    <col min="3" max="3" width="8.5703125" style="90" customWidth="1"/>
    <col min="4" max="6" width="7.7109375" style="90" customWidth="1"/>
    <col min="7" max="7" width="5.7109375" style="90" customWidth="1"/>
    <col min="8" max="8" width="9.7109375" style="90" customWidth="1"/>
    <col min="9" max="16384" width="20.7109375" style="90"/>
  </cols>
  <sheetData>
    <row r="1" spans="1:8" s="80" customFormat="1" ht="30" customHeight="1" x14ac:dyDescent="0.2">
      <c r="A1" s="272" t="s">
        <v>781</v>
      </c>
      <c r="B1" s="273"/>
      <c r="C1" s="273"/>
      <c r="D1" s="273"/>
      <c r="E1" s="273"/>
      <c r="F1" s="273"/>
      <c r="G1" s="273"/>
      <c r="H1" s="274"/>
    </row>
    <row r="2" spans="1:8" ht="29.25" customHeight="1" x14ac:dyDescent="0.2">
      <c r="A2" s="263" t="s">
        <v>255</v>
      </c>
      <c r="B2" s="263" t="s">
        <v>256</v>
      </c>
      <c r="C2" s="263" t="s">
        <v>257</v>
      </c>
      <c r="D2" s="257" t="s">
        <v>927</v>
      </c>
      <c r="E2" s="258"/>
      <c r="F2" s="259" t="s">
        <v>928</v>
      </c>
      <c r="G2" s="260"/>
      <c r="H2" s="261" t="s">
        <v>10</v>
      </c>
    </row>
    <row r="3" spans="1:8" ht="30" customHeight="1" x14ac:dyDescent="0.2">
      <c r="A3" s="264"/>
      <c r="B3" s="264"/>
      <c r="C3" s="264"/>
      <c r="D3" s="81" t="s">
        <v>7</v>
      </c>
      <c r="E3" s="81" t="s">
        <v>8</v>
      </c>
      <c r="F3" s="82" t="s">
        <v>259</v>
      </c>
      <c r="G3" s="82" t="s">
        <v>260</v>
      </c>
      <c r="H3" s="262"/>
    </row>
    <row r="4" spans="1:8" x14ac:dyDescent="0.2">
      <c r="A4" s="81">
        <v>1</v>
      </c>
      <c r="B4" s="81">
        <v>2</v>
      </c>
      <c r="C4" s="81">
        <v>3</v>
      </c>
      <c r="D4" s="81">
        <v>4</v>
      </c>
      <c r="E4" s="81">
        <v>5</v>
      </c>
      <c r="F4" s="81">
        <v>6</v>
      </c>
      <c r="G4" s="81">
        <v>7</v>
      </c>
      <c r="H4" s="81">
        <v>8</v>
      </c>
    </row>
    <row r="5" spans="1:8" ht="21" customHeight="1" x14ac:dyDescent="0.2">
      <c r="A5" s="269" t="s">
        <v>782</v>
      </c>
      <c r="B5" s="270"/>
      <c r="C5" s="81" t="s">
        <v>264</v>
      </c>
      <c r="D5" s="115">
        <f>D6+D63</f>
        <v>5.5380000000000003</v>
      </c>
      <c r="E5" s="115">
        <f>E6+E63</f>
        <v>4.1479410000000003</v>
      </c>
      <c r="F5" s="85"/>
      <c r="G5" s="85"/>
      <c r="H5" s="91"/>
    </row>
    <row r="6" spans="1:8" x14ac:dyDescent="0.2">
      <c r="A6" s="83" t="s">
        <v>783</v>
      </c>
      <c r="B6" s="84" t="s">
        <v>784</v>
      </c>
      <c r="C6" s="81" t="s">
        <v>264</v>
      </c>
      <c r="D6" s="115">
        <f>D7+D31</f>
        <v>5.5380000000000003</v>
      </c>
      <c r="E6" s="115">
        <f>E7+E31</f>
        <v>4.1479410000000003</v>
      </c>
      <c r="F6" s="85"/>
      <c r="G6" s="85"/>
      <c r="H6" s="91"/>
    </row>
    <row r="7" spans="1:8" x14ac:dyDescent="0.2">
      <c r="A7" s="83" t="s">
        <v>265</v>
      </c>
      <c r="B7" s="86" t="s">
        <v>785</v>
      </c>
      <c r="C7" s="81" t="s">
        <v>264</v>
      </c>
      <c r="D7" s="115">
        <f>D14</f>
        <v>3.3770000000000002</v>
      </c>
      <c r="E7" s="115">
        <f>E14</f>
        <v>2.5276700000000001</v>
      </c>
      <c r="F7" s="85"/>
      <c r="G7" s="85"/>
      <c r="H7" s="91"/>
    </row>
    <row r="8" spans="1:8" ht="21" x14ac:dyDescent="0.2">
      <c r="A8" s="83" t="s">
        <v>267</v>
      </c>
      <c r="B8" s="87" t="s">
        <v>786</v>
      </c>
      <c r="C8" s="81" t="s">
        <v>264</v>
      </c>
      <c r="D8" s="115">
        <f>D14</f>
        <v>3.3770000000000002</v>
      </c>
      <c r="E8" s="115">
        <f>E14</f>
        <v>2.5276700000000001</v>
      </c>
      <c r="F8" s="85"/>
      <c r="G8" s="85"/>
      <c r="H8" s="91"/>
    </row>
    <row r="9" spans="1:8" ht="21" x14ac:dyDescent="0.2">
      <c r="A9" s="83" t="s">
        <v>787</v>
      </c>
      <c r="B9" s="88" t="s">
        <v>788</v>
      </c>
      <c r="C9" s="81" t="s">
        <v>264</v>
      </c>
      <c r="D9" s="115"/>
      <c r="E9" s="85"/>
      <c r="F9" s="85"/>
      <c r="G9" s="85"/>
      <c r="H9" s="91"/>
    </row>
    <row r="10" spans="1:8" ht="21" x14ac:dyDescent="0.2">
      <c r="A10" s="83" t="s">
        <v>789</v>
      </c>
      <c r="B10" s="89" t="s">
        <v>268</v>
      </c>
      <c r="C10" s="81" t="s">
        <v>264</v>
      </c>
      <c r="D10" s="115"/>
      <c r="E10" s="85"/>
      <c r="F10" s="85"/>
      <c r="G10" s="85"/>
      <c r="H10" s="91"/>
    </row>
    <row r="11" spans="1:8" ht="21" x14ac:dyDescent="0.2">
      <c r="A11" s="83" t="s">
        <v>790</v>
      </c>
      <c r="B11" s="89" t="s">
        <v>270</v>
      </c>
      <c r="C11" s="81" t="s">
        <v>264</v>
      </c>
      <c r="D11" s="115"/>
      <c r="E11" s="85"/>
      <c r="F11" s="85"/>
      <c r="G11" s="85"/>
      <c r="H11" s="91"/>
    </row>
    <row r="12" spans="1:8" ht="31.5" x14ac:dyDescent="0.2">
      <c r="A12" s="83" t="s">
        <v>791</v>
      </c>
      <c r="B12" s="89" t="s">
        <v>272</v>
      </c>
      <c r="C12" s="81" t="s">
        <v>264</v>
      </c>
      <c r="D12" s="115"/>
      <c r="E12" s="85"/>
      <c r="F12" s="85"/>
      <c r="G12" s="85"/>
      <c r="H12" s="91"/>
    </row>
    <row r="13" spans="1:8" x14ac:dyDescent="0.2">
      <c r="A13" s="83" t="s">
        <v>792</v>
      </c>
      <c r="B13" s="88" t="s">
        <v>793</v>
      </c>
      <c r="C13" s="81" t="s">
        <v>264</v>
      </c>
      <c r="D13" s="115"/>
      <c r="E13" s="85"/>
      <c r="F13" s="85"/>
      <c r="G13" s="85"/>
      <c r="H13" s="91"/>
    </row>
    <row r="14" spans="1:8" x14ac:dyDescent="0.2">
      <c r="A14" s="83" t="s">
        <v>794</v>
      </c>
      <c r="B14" s="88" t="s">
        <v>795</v>
      </c>
      <c r="C14" s="81" t="s">
        <v>264</v>
      </c>
      <c r="D14" s="115">
        <v>3.3770000000000002</v>
      </c>
      <c r="E14" s="115">
        <v>2.5276700000000001</v>
      </c>
      <c r="F14" s="85"/>
      <c r="G14" s="85"/>
      <c r="H14" s="91"/>
    </row>
    <row r="15" spans="1:8" ht="21" x14ac:dyDescent="0.2">
      <c r="A15" s="83" t="s">
        <v>796</v>
      </c>
      <c r="B15" s="88" t="s">
        <v>797</v>
      </c>
      <c r="C15" s="81" t="s">
        <v>264</v>
      </c>
      <c r="D15" s="115"/>
      <c r="E15" s="85"/>
      <c r="F15" s="85"/>
      <c r="G15" s="85"/>
      <c r="H15" s="91"/>
    </row>
    <row r="16" spans="1:8" x14ac:dyDescent="0.2">
      <c r="A16" s="83" t="s">
        <v>798</v>
      </c>
      <c r="B16" s="88" t="s">
        <v>799</v>
      </c>
      <c r="C16" s="81" t="s">
        <v>264</v>
      </c>
      <c r="D16" s="115"/>
      <c r="E16" s="85"/>
      <c r="F16" s="85"/>
      <c r="G16" s="85"/>
      <c r="H16" s="91"/>
    </row>
    <row r="17" spans="1:8" ht="21" x14ac:dyDescent="0.2">
      <c r="A17" s="83" t="s">
        <v>800</v>
      </c>
      <c r="B17" s="89" t="s">
        <v>801</v>
      </c>
      <c r="C17" s="81" t="s">
        <v>264</v>
      </c>
      <c r="D17" s="115"/>
      <c r="E17" s="85"/>
      <c r="F17" s="85"/>
      <c r="G17" s="85"/>
      <c r="H17" s="91"/>
    </row>
    <row r="18" spans="1:8" x14ac:dyDescent="0.2">
      <c r="A18" s="83" t="s">
        <v>802</v>
      </c>
      <c r="B18" s="92" t="s">
        <v>803</v>
      </c>
      <c r="C18" s="81" t="s">
        <v>264</v>
      </c>
      <c r="D18" s="115"/>
      <c r="E18" s="85"/>
      <c r="F18" s="85"/>
      <c r="G18" s="85"/>
      <c r="H18" s="91"/>
    </row>
    <row r="19" spans="1:8" x14ac:dyDescent="0.2">
      <c r="A19" s="83" t="s">
        <v>804</v>
      </c>
      <c r="B19" s="89" t="s">
        <v>805</v>
      </c>
      <c r="C19" s="81" t="s">
        <v>264</v>
      </c>
      <c r="D19" s="115"/>
      <c r="E19" s="85"/>
      <c r="F19" s="85"/>
      <c r="G19" s="85"/>
      <c r="H19" s="91"/>
    </row>
    <row r="20" spans="1:8" x14ac:dyDescent="0.2">
      <c r="A20" s="83" t="s">
        <v>806</v>
      </c>
      <c r="B20" s="92" t="s">
        <v>803</v>
      </c>
      <c r="C20" s="81" t="s">
        <v>264</v>
      </c>
      <c r="D20" s="115"/>
      <c r="E20" s="85"/>
      <c r="F20" s="85"/>
      <c r="G20" s="85"/>
      <c r="H20" s="91"/>
    </row>
    <row r="21" spans="1:8" x14ac:dyDescent="0.2">
      <c r="A21" s="83" t="s">
        <v>807</v>
      </c>
      <c r="B21" s="88" t="s">
        <v>808</v>
      </c>
      <c r="C21" s="81" t="s">
        <v>264</v>
      </c>
      <c r="D21" s="115"/>
      <c r="E21" s="85"/>
      <c r="F21" s="85"/>
      <c r="G21" s="85"/>
      <c r="H21" s="91"/>
    </row>
    <row r="22" spans="1:8" x14ac:dyDescent="0.2">
      <c r="A22" s="83" t="s">
        <v>809</v>
      </c>
      <c r="B22" s="88" t="s">
        <v>810</v>
      </c>
      <c r="C22" s="81" t="s">
        <v>264</v>
      </c>
      <c r="D22" s="115"/>
      <c r="E22" s="85"/>
      <c r="F22" s="85"/>
      <c r="G22" s="85"/>
      <c r="H22" s="91"/>
    </row>
    <row r="23" spans="1:8" ht="21" x14ac:dyDescent="0.2">
      <c r="A23" s="83" t="s">
        <v>811</v>
      </c>
      <c r="B23" s="88" t="s">
        <v>812</v>
      </c>
      <c r="C23" s="81" t="s">
        <v>264</v>
      </c>
      <c r="D23" s="115"/>
      <c r="E23" s="85"/>
      <c r="F23" s="85"/>
      <c r="G23" s="85"/>
      <c r="H23" s="91"/>
    </row>
    <row r="24" spans="1:8" x14ac:dyDescent="0.2">
      <c r="A24" s="83" t="s">
        <v>813</v>
      </c>
      <c r="B24" s="89" t="s">
        <v>287</v>
      </c>
      <c r="C24" s="81" t="s">
        <v>264</v>
      </c>
      <c r="D24" s="115"/>
      <c r="E24" s="85"/>
      <c r="F24" s="85"/>
      <c r="G24" s="85"/>
      <c r="H24" s="91"/>
    </row>
    <row r="25" spans="1:8" x14ac:dyDescent="0.2">
      <c r="A25" s="83" t="s">
        <v>814</v>
      </c>
      <c r="B25" s="89" t="s">
        <v>289</v>
      </c>
      <c r="C25" s="81" t="s">
        <v>264</v>
      </c>
      <c r="D25" s="115"/>
      <c r="E25" s="85"/>
      <c r="F25" s="85"/>
      <c r="G25" s="85"/>
      <c r="H25" s="91"/>
    </row>
    <row r="26" spans="1:8" ht="21" x14ac:dyDescent="0.2">
      <c r="A26" s="83" t="s">
        <v>269</v>
      </c>
      <c r="B26" s="87" t="s">
        <v>815</v>
      </c>
      <c r="C26" s="81" t="s">
        <v>264</v>
      </c>
      <c r="D26" s="115"/>
      <c r="E26" s="85"/>
      <c r="F26" s="85"/>
      <c r="G26" s="85"/>
      <c r="H26" s="91"/>
    </row>
    <row r="27" spans="1:8" ht="21" x14ac:dyDescent="0.2">
      <c r="A27" s="83" t="s">
        <v>816</v>
      </c>
      <c r="B27" s="88" t="s">
        <v>268</v>
      </c>
      <c r="C27" s="81" t="s">
        <v>264</v>
      </c>
      <c r="D27" s="115"/>
      <c r="E27" s="85"/>
      <c r="F27" s="85"/>
      <c r="G27" s="85"/>
      <c r="H27" s="91"/>
    </row>
    <row r="28" spans="1:8" ht="21" x14ac:dyDescent="0.2">
      <c r="A28" s="83" t="s">
        <v>817</v>
      </c>
      <c r="B28" s="88" t="s">
        <v>270</v>
      </c>
      <c r="C28" s="81" t="s">
        <v>264</v>
      </c>
      <c r="D28" s="115"/>
      <c r="E28" s="85"/>
      <c r="F28" s="85"/>
      <c r="G28" s="85"/>
      <c r="H28" s="91"/>
    </row>
    <row r="29" spans="1:8" ht="31.5" x14ac:dyDescent="0.2">
      <c r="A29" s="83" t="s">
        <v>818</v>
      </c>
      <c r="B29" s="88" t="s">
        <v>272</v>
      </c>
      <c r="C29" s="81" t="s">
        <v>264</v>
      </c>
      <c r="D29" s="115"/>
      <c r="E29" s="85"/>
      <c r="F29" s="85"/>
      <c r="G29" s="85"/>
      <c r="H29" s="91"/>
    </row>
    <row r="30" spans="1:8" x14ac:dyDescent="0.2">
      <c r="A30" s="83" t="s">
        <v>271</v>
      </c>
      <c r="B30" s="87" t="s">
        <v>819</v>
      </c>
      <c r="C30" s="81" t="s">
        <v>264</v>
      </c>
      <c r="D30" s="115"/>
      <c r="E30" s="85"/>
      <c r="F30" s="85"/>
      <c r="G30" s="85"/>
      <c r="H30" s="91"/>
    </row>
    <row r="31" spans="1:8" x14ac:dyDescent="0.2">
      <c r="A31" s="83" t="s">
        <v>23</v>
      </c>
      <c r="B31" s="86" t="s">
        <v>820</v>
      </c>
      <c r="C31" s="81" t="s">
        <v>264</v>
      </c>
      <c r="D31" s="115">
        <f>D32</f>
        <v>2.161</v>
      </c>
      <c r="E31" s="115">
        <f>E32</f>
        <v>1.620271</v>
      </c>
      <c r="F31" s="85"/>
      <c r="G31" s="85"/>
      <c r="H31" s="91"/>
    </row>
    <row r="32" spans="1:8" ht="21" x14ac:dyDescent="0.2">
      <c r="A32" s="83" t="s">
        <v>25</v>
      </c>
      <c r="B32" s="87" t="s">
        <v>821</v>
      </c>
      <c r="C32" s="81" t="s">
        <v>264</v>
      </c>
      <c r="D32" s="115">
        <f>D38</f>
        <v>2.161</v>
      </c>
      <c r="E32" s="115">
        <f>E38</f>
        <v>1.620271</v>
      </c>
      <c r="F32" s="85"/>
      <c r="G32" s="85"/>
      <c r="H32" s="91"/>
    </row>
    <row r="33" spans="1:12" ht="21" x14ac:dyDescent="0.2">
      <c r="A33" s="83" t="s">
        <v>27</v>
      </c>
      <c r="B33" s="88" t="s">
        <v>822</v>
      </c>
      <c r="C33" s="81" t="s">
        <v>264</v>
      </c>
      <c r="D33" s="115"/>
      <c r="E33" s="85"/>
      <c r="F33" s="85"/>
      <c r="G33" s="85"/>
      <c r="H33" s="91"/>
    </row>
    <row r="34" spans="1:12" ht="21" x14ac:dyDescent="0.2">
      <c r="A34" s="83" t="s">
        <v>823</v>
      </c>
      <c r="B34" s="89" t="s">
        <v>268</v>
      </c>
      <c r="C34" s="81" t="s">
        <v>264</v>
      </c>
      <c r="D34" s="115"/>
      <c r="E34" s="85"/>
      <c r="F34" s="85"/>
      <c r="G34" s="85"/>
      <c r="H34" s="91"/>
    </row>
    <row r="35" spans="1:12" ht="21" x14ac:dyDescent="0.2">
      <c r="A35" s="83" t="s">
        <v>824</v>
      </c>
      <c r="B35" s="89" t="s">
        <v>270</v>
      </c>
      <c r="C35" s="81" t="s">
        <v>264</v>
      </c>
      <c r="D35" s="115"/>
      <c r="E35" s="85"/>
      <c r="F35" s="85"/>
      <c r="G35" s="85"/>
      <c r="H35" s="91"/>
    </row>
    <row r="36" spans="1:12" ht="31.5" x14ac:dyDescent="0.2">
      <c r="A36" s="83" t="s">
        <v>825</v>
      </c>
      <c r="B36" s="89" t="s">
        <v>272</v>
      </c>
      <c r="C36" s="81" t="s">
        <v>264</v>
      </c>
      <c r="D36" s="115"/>
      <c r="E36" s="85"/>
      <c r="F36" s="85"/>
      <c r="G36" s="85"/>
      <c r="H36" s="91"/>
    </row>
    <row r="37" spans="1:12" x14ac:dyDescent="0.2">
      <c r="A37" s="83" t="s">
        <v>826</v>
      </c>
      <c r="B37" s="88" t="s">
        <v>604</v>
      </c>
      <c r="C37" s="81" t="s">
        <v>264</v>
      </c>
      <c r="D37" s="115"/>
      <c r="E37" s="85"/>
      <c r="F37" s="85"/>
      <c r="G37" s="85"/>
      <c r="H37" s="91"/>
    </row>
    <row r="38" spans="1:12" x14ac:dyDescent="0.2">
      <c r="A38" s="83" t="s">
        <v>827</v>
      </c>
      <c r="B38" s="88" t="s">
        <v>607</v>
      </c>
      <c r="C38" s="81" t="s">
        <v>264</v>
      </c>
      <c r="D38" s="115">
        <v>2.161</v>
      </c>
      <c r="E38" s="115">
        <v>1.620271</v>
      </c>
      <c r="F38" s="81"/>
      <c r="G38" s="81"/>
      <c r="H38" s="81"/>
      <c r="I38" s="133"/>
      <c r="J38" s="133"/>
      <c r="K38" s="133"/>
      <c r="L38" s="133"/>
    </row>
    <row r="39" spans="1:12" ht="21" x14ac:dyDescent="0.2">
      <c r="A39" s="83" t="s">
        <v>828</v>
      </c>
      <c r="B39" s="88" t="s">
        <v>610</v>
      </c>
      <c r="C39" s="81" t="s">
        <v>264</v>
      </c>
      <c r="D39" s="115"/>
      <c r="E39" s="85"/>
      <c r="F39" s="85"/>
      <c r="G39" s="85"/>
      <c r="H39" s="91"/>
    </row>
    <row r="40" spans="1:12" x14ac:dyDescent="0.2">
      <c r="A40" s="83" t="s">
        <v>829</v>
      </c>
      <c r="B40" s="88" t="s">
        <v>616</v>
      </c>
      <c r="C40" s="81" t="s">
        <v>264</v>
      </c>
      <c r="D40" s="115"/>
      <c r="E40" s="85"/>
      <c r="F40" s="85"/>
      <c r="G40" s="85"/>
      <c r="H40" s="91"/>
    </row>
    <row r="41" spans="1:12" x14ac:dyDescent="0.2">
      <c r="A41" s="83" t="s">
        <v>830</v>
      </c>
      <c r="B41" s="88" t="s">
        <v>618</v>
      </c>
      <c r="C41" s="81" t="s">
        <v>264</v>
      </c>
      <c r="D41" s="115"/>
      <c r="E41" s="85"/>
      <c r="F41" s="85"/>
      <c r="G41" s="85"/>
      <c r="H41" s="91"/>
    </row>
    <row r="42" spans="1:12" ht="21" x14ac:dyDescent="0.2">
      <c r="A42" s="83" t="s">
        <v>831</v>
      </c>
      <c r="B42" s="88" t="s">
        <v>621</v>
      </c>
      <c r="C42" s="81" t="s">
        <v>264</v>
      </c>
      <c r="D42" s="115"/>
      <c r="E42" s="85"/>
      <c r="F42" s="85"/>
      <c r="G42" s="85"/>
      <c r="H42" s="91"/>
    </row>
    <row r="43" spans="1:12" x14ac:dyDescent="0.2">
      <c r="A43" s="83" t="s">
        <v>832</v>
      </c>
      <c r="B43" s="89" t="s">
        <v>287</v>
      </c>
      <c r="C43" s="81" t="s">
        <v>264</v>
      </c>
      <c r="D43" s="115"/>
      <c r="E43" s="85"/>
      <c r="F43" s="85"/>
      <c r="G43" s="85"/>
      <c r="H43" s="91"/>
    </row>
    <row r="44" spans="1:12" x14ac:dyDescent="0.2">
      <c r="A44" s="83" t="s">
        <v>833</v>
      </c>
      <c r="B44" s="89" t="s">
        <v>289</v>
      </c>
      <c r="C44" s="81" t="s">
        <v>264</v>
      </c>
      <c r="D44" s="115"/>
      <c r="E44" s="85"/>
      <c r="F44" s="85"/>
      <c r="G44" s="85"/>
      <c r="H44" s="91"/>
    </row>
    <row r="45" spans="1:12" x14ac:dyDescent="0.2">
      <c r="A45" s="83" t="s">
        <v>834</v>
      </c>
      <c r="B45" s="87" t="s">
        <v>835</v>
      </c>
      <c r="C45" s="81" t="s">
        <v>264</v>
      </c>
      <c r="D45" s="115"/>
      <c r="E45" s="85"/>
      <c r="F45" s="85"/>
      <c r="G45" s="85"/>
      <c r="H45" s="91"/>
    </row>
    <row r="46" spans="1:12" ht="21" x14ac:dyDescent="0.2">
      <c r="A46" s="83" t="s">
        <v>30</v>
      </c>
      <c r="B46" s="87" t="s">
        <v>836</v>
      </c>
      <c r="C46" s="81" t="s">
        <v>264</v>
      </c>
      <c r="D46" s="115"/>
      <c r="E46" s="85"/>
      <c r="F46" s="85"/>
      <c r="G46" s="85"/>
      <c r="H46" s="91"/>
    </row>
    <row r="47" spans="1:12" ht="21" x14ac:dyDescent="0.2">
      <c r="A47" s="83" t="s">
        <v>33</v>
      </c>
      <c r="B47" s="88" t="s">
        <v>822</v>
      </c>
      <c r="C47" s="81" t="s">
        <v>264</v>
      </c>
      <c r="D47" s="115"/>
      <c r="E47" s="85"/>
      <c r="F47" s="85"/>
      <c r="G47" s="85"/>
      <c r="H47" s="91"/>
    </row>
    <row r="48" spans="1:12" ht="21" x14ac:dyDescent="0.2">
      <c r="A48" s="83" t="s">
        <v>837</v>
      </c>
      <c r="B48" s="89" t="s">
        <v>268</v>
      </c>
      <c r="C48" s="81" t="s">
        <v>264</v>
      </c>
      <c r="D48" s="115"/>
      <c r="E48" s="85"/>
      <c r="F48" s="85"/>
      <c r="G48" s="85"/>
      <c r="H48" s="91"/>
    </row>
    <row r="49" spans="1:8" ht="21" x14ac:dyDescent="0.2">
      <c r="A49" s="83" t="s">
        <v>838</v>
      </c>
      <c r="B49" s="89" t="s">
        <v>270</v>
      </c>
      <c r="C49" s="81" t="s">
        <v>264</v>
      </c>
      <c r="D49" s="115"/>
      <c r="E49" s="85"/>
      <c r="F49" s="85"/>
      <c r="G49" s="85"/>
      <c r="H49" s="91"/>
    </row>
    <row r="50" spans="1:8" ht="31.5" x14ac:dyDescent="0.2">
      <c r="A50" s="83" t="s">
        <v>838</v>
      </c>
      <c r="B50" s="89" t="s">
        <v>272</v>
      </c>
      <c r="C50" s="81" t="s">
        <v>264</v>
      </c>
      <c r="D50" s="115"/>
      <c r="E50" s="85"/>
      <c r="F50" s="85"/>
      <c r="G50" s="85"/>
      <c r="H50" s="91"/>
    </row>
    <row r="51" spans="1:8" x14ac:dyDescent="0.2">
      <c r="A51" s="83" t="s">
        <v>839</v>
      </c>
      <c r="B51" s="88" t="s">
        <v>604</v>
      </c>
      <c r="C51" s="81" t="s">
        <v>264</v>
      </c>
      <c r="D51" s="115"/>
      <c r="E51" s="85"/>
      <c r="F51" s="85"/>
      <c r="G51" s="85"/>
      <c r="H51" s="91"/>
    </row>
    <row r="52" spans="1:8" x14ac:dyDescent="0.2">
      <c r="A52" s="83" t="s">
        <v>840</v>
      </c>
      <c r="B52" s="88" t="s">
        <v>607</v>
      </c>
      <c r="C52" s="81" t="s">
        <v>264</v>
      </c>
      <c r="D52" s="115"/>
      <c r="E52" s="85"/>
      <c r="F52" s="85"/>
      <c r="G52" s="85"/>
      <c r="H52" s="91"/>
    </row>
    <row r="53" spans="1:8" ht="21" x14ac:dyDescent="0.2">
      <c r="A53" s="83" t="s">
        <v>841</v>
      </c>
      <c r="B53" s="88" t="s">
        <v>610</v>
      </c>
      <c r="C53" s="81" t="s">
        <v>264</v>
      </c>
      <c r="D53" s="115"/>
      <c r="E53" s="85"/>
      <c r="F53" s="85"/>
      <c r="G53" s="85"/>
      <c r="H53" s="91"/>
    </row>
    <row r="54" spans="1:8" x14ac:dyDescent="0.2">
      <c r="A54" s="83" t="s">
        <v>842</v>
      </c>
      <c r="B54" s="88" t="s">
        <v>616</v>
      </c>
      <c r="C54" s="81" t="s">
        <v>264</v>
      </c>
      <c r="D54" s="115"/>
      <c r="E54" s="85"/>
      <c r="F54" s="85"/>
      <c r="G54" s="85"/>
      <c r="H54" s="91"/>
    </row>
    <row r="55" spans="1:8" x14ac:dyDescent="0.2">
      <c r="A55" s="83" t="s">
        <v>843</v>
      </c>
      <c r="B55" s="88" t="s">
        <v>618</v>
      </c>
      <c r="C55" s="81" t="s">
        <v>264</v>
      </c>
      <c r="D55" s="115"/>
      <c r="E55" s="85"/>
      <c r="F55" s="85"/>
      <c r="G55" s="85"/>
      <c r="H55" s="91"/>
    </row>
    <row r="56" spans="1:8" ht="21" x14ac:dyDescent="0.2">
      <c r="A56" s="83" t="s">
        <v>844</v>
      </c>
      <c r="B56" s="88" t="s">
        <v>621</v>
      </c>
      <c r="C56" s="81" t="s">
        <v>264</v>
      </c>
      <c r="D56" s="115"/>
      <c r="E56" s="85"/>
      <c r="F56" s="85"/>
      <c r="G56" s="85"/>
      <c r="H56" s="91"/>
    </row>
    <row r="57" spans="1:8" x14ac:dyDescent="0.2">
      <c r="A57" s="83" t="s">
        <v>845</v>
      </c>
      <c r="B57" s="89" t="s">
        <v>287</v>
      </c>
      <c r="C57" s="81" t="s">
        <v>264</v>
      </c>
      <c r="D57" s="115"/>
      <c r="E57" s="85"/>
      <c r="F57" s="85"/>
      <c r="G57" s="85"/>
      <c r="H57" s="91"/>
    </row>
    <row r="58" spans="1:8" x14ac:dyDescent="0.2">
      <c r="A58" s="83" t="s">
        <v>846</v>
      </c>
      <c r="B58" s="89" t="s">
        <v>289</v>
      </c>
      <c r="C58" s="81" t="s">
        <v>264</v>
      </c>
      <c r="D58" s="115"/>
      <c r="E58" s="85"/>
      <c r="F58" s="85"/>
      <c r="G58" s="85"/>
      <c r="H58" s="91"/>
    </row>
    <row r="59" spans="1:8" x14ac:dyDescent="0.2">
      <c r="A59" s="83" t="s">
        <v>274</v>
      </c>
      <c r="B59" s="86" t="s">
        <v>847</v>
      </c>
      <c r="C59" s="81" t="s">
        <v>264</v>
      </c>
      <c r="D59" s="115"/>
      <c r="E59" s="85"/>
      <c r="F59" s="85"/>
      <c r="G59" s="85"/>
      <c r="H59" s="91"/>
    </row>
    <row r="60" spans="1:8" x14ac:dyDescent="0.2">
      <c r="A60" s="83" t="s">
        <v>276</v>
      </c>
      <c r="B60" s="86" t="s">
        <v>848</v>
      </c>
      <c r="C60" s="81" t="s">
        <v>264</v>
      </c>
      <c r="D60" s="115"/>
      <c r="E60" s="85"/>
      <c r="F60" s="85"/>
      <c r="G60" s="85"/>
      <c r="H60" s="91"/>
    </row>
    <row r="61" spans="1:8" x14ac:dyDescent="0.2">
      <c r="A61" s="83" t="s">
        <v>849</v>
      </c>
      <c r="B61" s="87" t="s">
        <v>850</v>
      </c>
      <c r="C61" s="81" t="s">
        <v>264</v>
      </c>
      <c r="D61" s="115"/>
      <c r="E61" s="85"/>
      <c r="F61" s="85"/>
      <c r="G61" s="85"/>
      <c r="H61" s="91"/>
    </row>
    <row r="62" spans="1:8" x14ac:dyDescent="0.2">
      <c r="A62" s="83" t="s">
        <v>851</v>
      </c>
      <c r="B62" s="87" t="s">
        <v>852</v>
      </c>
      <c r="C62" s="81" t="s">
        <v>264</v>
      </c>
      <c r="D62" s="115"/>
      <c r="E62" s="85"/>
      <c r="F62" s="85"/>
      <c r="G62" s="85"/>
      <c r="H62" s="91"/>
    </row>
    <row r="63" spans="1:8" x14ac:dyDescent="0.2">
      <c r="A63" s="83" t="s">
        <v>292</v>
      </c>
      <c r="B63" s="84" t="s">
        <v>853</v>
      </c>
      <c r="C63" s="81" t="s">
        <v>264</v>
      </c>
      <c r="D63" s="115"/>
      <c r="E63" s="85"/>
      <c r="F63" s="85"/>
      <c r="G63" s="85"/>
      <c r="H63" s="91"/>
    </row>
    <row r="64" spans="1:8" x14ac:dyDescent="0.2">
      <c r="A64" s="83" t="s">
        <v>294</v>
      </c>
      <c r="B64" s="86" t="s">
        <v>854</v>
      </c>
      <c r="C64" s="81" t="s">
        <v>264</v>
      </c>
      <c r="D64" s="115"/>
      <c r="E64" s="85"/>
      <c r="F64" s="85"/>
      <c r="G64" s="85"/>
      <c r="H64" s="91"/>
    </row>
    <row r="65" spans="1:8" x14ac:dyDescent="0.2">
      <c r="A65" s="83" t="s">
        <v>298</v>
      </c>
      <c r="B65" s="86" t="s">
        <v>855</v>
      </c>
      <c r="C65" s="81" t="s">
        <v>264</v>
      </c>
      <c r="D65" s="115"/>
      <c r="E65" s="85"/>
      <c r="F65" s="85"/>
      <c r="G65" s="85"/>
      <c r="H65" s="91"/>
    </row>
    <row r="66" spans="1:8" x14ac:dyDescent="0.2">
      <c r="A66" s="83" t="s">
        <v>299</v>
      </c>
      <c r="B66" s="86" t="s">
        <v>856</v>
      </c>
      <c r="C66" s="81" t="s">
        <v>264</v>
      </c>
      <c r="D66" s="115"/>
      <c r="E66" s="85"/>
      <c r="F66" s="85"/>
      <c r="G66" s="85"/>
      <c r="H66" s="91"/>
    </row>
    <row r="67" spans="1:8" x14ac:dyDescent="0.2">
      <c r="A67" s="83" t="s">
        <v>300</v>
      </c>
      <c r="B67" s="86" t="s">
        <v>857</v>
      </c>
      <c r="C67" s="81" t="s">
        <v>264</v>
      </c>
      <c r="D67" s="115"/>
      <c r="E67" s="85"/>
      <c r="F67" s="85"/>
      <c r="G67" s="85"/>
      <c r="H67" s="91"/>
    </row>
    <row r="68" spans="1:8" x14ac:dyDescent="0.2">
      <c r="A68" s="83" t="s">
        <v>301</v>
      </c>
      <c r="B68" s="86" t="s">
        <v>858</v>
      </c>
      <c r="C68" s="81" t="s">
        <v>264</v>
      </c>
      <c r="D68" s="115"/>
      <c r="E68" s="85"/>
      <c r="F68" s="85"/>
      <c r="G68" s="85"/>
      <c r="H68" s="91"/>
    </row>
    <row r="69" spans="1:8" x14ac:dyDescent="0.2">
      <c r="A69" s="83" t="s">
        <v>341</v>
      </c>
      <c r="B69" s="87" t="s">
        <v>504</v>
      </c>
      <c r="C69" s="81" t="s">
        <v>264</v>
      </c>
      <c r="D69" s="115"/>
      <c r="E69" s="85"/>
      <c r="F69" s="85"/>
      <c r="G69" s="85"/>
      <c r="H69" s="91"/>
    </row>
    <row r="70" spans="1:8" ht="21" x14ac:dyDescent="0.2">
      <c r="A70" s="83" t="s">
        <v>859</v>
      </c>
      <c r="B70" s="88" t="s">
        <v>860</v>
      </c>
      <c r="C70" s="81" t="s">
        <v>264</v>
      </c>
      <c r="D70" s="115"/>
      <c r="E70" s="85"/>
      <c r="F70" s="85"/>
      <c r="G70" s="85"/>
      <c r="H70" s="91"/>
    </row>
    <row r="71" spans="1:8" ht="21" x14ac:dyDescent="0.2">
      <c r="A71" s="83" t="s">
        <v>343</v>
      </c>
      <c r="B71" s="87" t="s">
        <v>506</v>
      </c>
      <c r="C71" s="81" t="s">
        <v>264</v>
      </c>
      <c r="D71" s="115"/>
      <c r="E71" s="85"/>
      <c r="F71" s="85"/>
      <c r="G71" s="85"/>
      <c r="H71" s="91"/>
    </row>
    <row r="72" spans="1:8" ht="31.5" x14ac:dyDescent="0.2">
      <c r="A72" s="83" t="s">
        <v>861</v>
      </c>
      <c r="B72" s="88" t="s">
        <v>862</v>
      </c>
      <c r="C72" s="81" t="s">
        <v>264</v>
      </c>
      <c r="D72" s="115"/>
      <c r="E72" s="85"/>
      <c r="F72" s="85"/>
      <c r="G72" s="85"/>
      <c r="H72" s="91"/>
    </row>
    <row r="73" spans="1:8" x14ac:dyDescent="0.2">
      <c r="A73" s="83" t="s">
        <v>302</v>
      </c>
      <c r="B73" s="86" t="s">
        <v>863</v>
      </c>
      <c r="C73" s="81" t="s">
        <v>264</v>
      </c>
      <c r="D73" s="115"/>
      <c r="E73" s="85"/>
      <c r="F73" s="85"/>
      <c r="G73" s="85"/>
      <c r="H73" s="91"/>
    </row>
    <row r="74" spans="1:8" x14ac:dyDescent="0.2">
      <c r="A74" s="83" t="s">
        <v>303</v>
      </c>
      <c r="B74" s="86" t="s">
        <v>864</v>
      </c>
      <c r="C74" s="81" t="s">
        <v>264</v>
      </c>
      <c r="D74" s="115"/>
      <c r="E74" s="85"/>
      <c r="F74" s="85"/>
      <c r="G74" s="85"/>
      <c r="H74" s="91"/>
    </row>
    <row r="75" spans="1:8" x14ac:dyDescent="0.2">
      <c r="A75" s="83" t="s">
        <v>361</v>
      </c>
      <c r="B75" s="84" t="s">
        <v>354</v>
      </c>
      <c r="C75" s="81" t="s">
        <v>432</v>
      </c>
      <c r="D75" s="115"/>
      <c r="E75" s="85"/>
      <c r="F75" s="85"/>
      <c r="G75" s="85"/>
      <c r="H75" s="91"/>
    </row>
    <row r="76" spans="1:8" ht="31.5" customHeight="1" x14ac:dyDescent="0.2">
      <c r="A76" s="83" t="s">
        <v>363</v>
      </c>
      <c r="B76" s="86" t="s">
        <v>865</v>
      </c>
      <c r="C76" s="81" t="s">
        <v>264</v>
      </c>
      <c r="D76" s="115"/>
      <c r="E76" s="85"/>
      <c r="F76" s="85"/>
      <c r="G76" s="85"/>
      <c r="H76" s="91"/>
    </row>
    <row r="77" spans="1:8" ht="21" x14ac:dyDescent="0.2">
      <c r="A77" s="83" t="s">
        <v>364</v>
      </c>
      <c r="B77" s="87" t="s">
        <v>866</v>
      </c>
      <c r="C77" s="81" t="s">
        <v>264</v>
      </c>
      <c r="D77" s="115"/>
      <c r="E77" s="85"/>
      <c r="F77" s="85"/>
      <c r="G77" s="85"/>
      <c r="H77" s="91"/>
    </row>
    <row r="78" spans="1:8" ht="21" x14ac:dyDescent="0.2">
      <c r="A78" s="83" t="s">
        <v>365</v>
      </c>
      <c r="B78" s="87" t="s">
        <v>867</v>
      </c>
      <c r="C78" s="81" t="s">
        <v>264</v>
      </c>
      <c r="D78" s="115"/>
      <c r="E78" s="85"/>
      <c r="F78" s="85"/>
      <c r="G78" s="85"/>
      <c r="H78" s="91"/>
    </row>
    <row r="79" spans="1:8" x14ac:dyDescent="0.2">
      <c r="A79" s="83" t="s">
        <v>366</v>
      </c>
      <c r="B79" s="87" t="s">
        <v>868</v>
      </c>
      <c r="C79" s="81" t="s">
        <v>264</v>
      </c>
      <c r="D79" s="115"/>
      <c r="E79" s="85"/>
      <c r="F79" s="85"/>
      <c r="G79" s="85"/>
      <c r="H79" s="91"/>
    </row>
    <row r="80" spans="1:8" ht="31.5" x14ac:dyDescent="0.2">
      <c r="A80" s="83" t="s">
        <v>367</v>
      </c>
      <c r="B80" s="86" t="s">
        <v>869</v>
      </c>
      <c r="C80" s="81" t="s">
        <v>432</v>
      </c>
      <c r="D80" s="115"/>
      <c r="E80" s="85"/>
      <c r="F80" s="85"/>
      <c r="G80" s="85"/>
      <c r="H80" s="91"/>
    </row>
    <row r="81" spans="1:8" ht="21" x14ac:dyDescent="0.2">
      <c r="A81" s="83" t="s">
        <v>870</v>
      </c>
      <c r="B81" s="87" t="s">
        <v>871</v>
      </c>
      <c r="C81" s="81" t="s">
        <v>264</v>
      </c>
      <c r="D81" s="115"/>
      <c r="E81" s="85"/>
      <c r="F81" s="85"/>
      <c r="G81" s="85"/>
      <c r="H81" s="91"/>
    </row>
    <row r="82" spans="1:8" ht="21" x14ac:dyDescent="0.2">
      <c r="A82" s="83" t="s">
        <v>872</v>
      </c>
      <c r="B82" s="87" t="s">
        <v>873</v>
      </c>
      <c r="C82" s="81" t="s">
        <v>264</v>
      </c>
      <c r="D82" s="115"/>
      <c r="E82" s="85"/>
      <c r="F82" s="85"/>
      <c r="G82" s="85"/>
      <c r="H82" s="91"/>
    </row>
    <row r="83" spans="1:8" x14ac:dyDescent="0.2">
      <c r="A83" s="83" t="s">
        <v>874</v>
      </c>
      <c r="B83" s="87" t="s">
        <v>875</v>
      </c>
      <c r="C83" s="81" t="s">
        <v>264</v>
      </c>
      <c r="D83" s="115"/>
      <c r="E83" s="85"/>
      <c r="F83" s="85"/>
      <c r="G83" s="85"/>
      <c r="H83" s="91"/>
    </row>
    <row r="85" spans="1:8" x14ac:dyDescent="0.2">
      <c r="A85" s="271" t="s">
        <v>876</v>
      </c>
      <c r="B85" s="271"/>
      <c r="C85" s="271"/>
      <c r="D85" s="271"/>
      <c r="E85" s="271"/>
      <c r="F85" s="271"/>
      <c r="G85" s="271"/>
      <c r="H85" s="271"/>
    </row>
    <row r="86" spans="1:8" x14ac:dyDescent="0.2">
      <c r="A86" s="271"/>
      <c r="B86" s="271"/>
      <c r="C86" s="271"/>
      <c r="D86" s="271"/>
      <c r="E86" s="271"/>
      <c r="F86" s="271"/>
      <c r="G86" s="271"/>
      <c r="H86" s="271"/>
    </row>
    <row r="87" spans="1:8" x14ac:dyDescent="0.2">
      <c r="A87" s="271"/>
      <c r="B87" s="271"/>
      <c r="C87" s="271"/>
      <c r="D87" s="271"/>
      <c r="E87" s="271"/>
      <c r="F87" s="271"/>
      <c r="G87" s="271"/>
      <c r="H87" s="271"/>
    </row>
    <row r="88" spans="1:8" x14ac:dyDescent="0.2">
      <c r="A88" s="271"/>
      <c r="B88" s="271"/>
      <c r="C88" s="271"/>
      <c r="D88" s="271"/>
      <c r="E88" s="271"/>
      <c r="F88" s="271"/>
      <c r="G88" s="271"/>
      <c r="H88" s="271"/>
    </row>
    <row r="89" spans="1:8" x14ac:dyDescent="0.2">
      <c r="A89" s="271"/>
      <c r="B89" s="271"/>
      <c r="C89" s="271"/>
      <c r="D89" s="271"/>
      <c r="E89" s="271"/>
      <c r="F89" s="271"/>
      <c r="G89" s="271"/>
      <c r="H89" s="271"/>
    </row>
    <row r="90" spans="1:8" x14ac:dyDescent="0.2">
      <c r="A90" s="271"/>
      <c r="B90" s="271"/>
      <c r="C90" s="271"/>
      <c r="D90" s="271"/>
      <c r="E90" s="271"/>
      <c r="F90" s="271"/>
      <c r="G90" s="271"/>
      <c r="H90" s="271"/>
    </row>
    <row r="91" spans="1:8" x14ac:dyDescent="0.2">
      <c r="A91" s="271"/>
      <c r="B91" s="271"/>
      <c r="C91" s="271"/>
      <c r="D91" s="271"/>
      <c r="E91" s="271"/>
      <c r="F91" s="271"/>
      <c r="G91" s="271"/>
      <c r="H91" s="271"/>
    </row>
    <row r="92" spans="1:8" x14ac:dyDescent="0.2">
      <c r="A92" s="271"/>
      <c r="B92" s="271"/>
      <c r="C92" s="271"/>
      <c r="D92" s="271"/>
      <c r="E92" s="271"/>
      <c r="F92" s="271"/>
      <c r="G92" s="271"/>
      <c r="H92" s="271"/>
    </row>
  </sheetData>
  <mergeCells count="9">
    <mergeCell ref="A5:B5"/>
    <mergeCell ref="A85:H92"/>
    <mergeCell ref="A1:H1"/>
    <mergeCell ref="A2:A3"/>
    <mergeCell ref="B2:B3"/>
    <mergeCell ref="C2:C3"/>
    <mergeCell ref="D2:E2"/>
    <mergeCell ref="F2:G2"/>
    <mergeCell ref="H2:H3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X44"/>
  <sheetViews>
    <sheetView topLeftCell="A7" zoomScale="70" zoomScaleNormal="70" workbookViewId="0">
      <selection activeCell="I24" sqref="I24:T34"/>
    </sheetView>
  </sheetViews>
  <sheetFormatPr defaultColWidth="9.7109375" defaultRowHeight="15.75" x14ac:dyDescent="0.25"/>
  <cols>
    <col min="1" max="1" width="9.7109375" style="1" customWidth="1"/>
    <col min="2" max="2" width="23" style="1" customWidth="1"/>
    <col min="3" max="3" width="15.7109375" style="1" customWidth="1"/>
    <col min="4" max="14" width="9.7109375" style="1" customWidth="1"/>
    <col min="15" max="15" width="6.7109375" style="1" customWidth="1"/>
    <col min="16" max="16" width="9.7109375" style="1" customWidth="1"/>
    <col min="17" max="17" width="6.7109375" style="1" customWidth="1"/>
    <col min="18" max="18" width="9.7109375" style="1" customWidth="1"/>
    <col min="19" max="19" width="6.7109375" style="1" customWidth="1"/>
    <col min="20" max="20" width="9.7109375" style="1" customWidth="1"/>
    <col min="21" max="21" width="6.7109375" style="1" customWidth="1"/>
    <col min="22" max="22" width="9.7109375" style="1" customWidth="1"/>
    <col min="23" max="23" width="6.7109375" style="1" customWidth="1"/>
    <col min="24" max="24" width="12.7109375" style="1" customWidth="1"/>
    <col min="25" max="16384" width="9.7109375" style="1"/>
  </cols>
  <sheetData>
    <row r="1" spans="1:24" s="2" customFormat="1" ht="11.25" x14ac:dyDescent="0.2">
      <c r="T1" s="161" t="s">
        <v>46</v>
      </c>
      <c r="U1" s="161"/>
      <c r="V1" s="161"/>
      <c r="W1" s="161"/>
      <c r="X1" s="161"/>
    </row>
    <row r="2" spans="1:24" s="2" customFormat="1" ht="11.25" x14ac:dyDescent="0.2">
      <c r="T2" s="161"/>
      <c r="U2" s="161"/>
      <c r="V2" s="161"/>
      <c r="W2" s="161"/>
      <c r="X2" s="161"/>
    </row>
    <row r="3" spans="1:24" s="2" customFormat="1" ht="11.25" x14ac:dyDescent="0.2">
      <c r="T3" s="161"/>
      <c r="U3" s="161"/>
      <c r="V3" s="161"/>
      <c r="W3" s="161"/>
      <c r="X3" s="161"/>
    </row>
    <row r="4" spans="1:24" s="2" customFormat="1" ht="11.25" x14ac:dyDescent="0.2">
      <c r="T4" s="161"/>
      <c r="U4" s="161"/>
      <c r="V4" s="161"/>
      <c r="W4" s="161"/>
      <c r="X4" s="161"/>
    </row>
    <row r="6" spans="1:24" s="3" customFormat="1" ht="18.75" x14ac:dyDescent="0.3">
      <c r="A6" s="163" t="s">
        <v>47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</row>
    <row r="7" spans="1:24" s="3" customFormat="1" ht="18.75" x14ac:dyDescent="0.3">
      <c r="A7" s="163" t="s">
        <v>932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</row>
    <row r="10" spans="1:24" x14ac:dyDescent="0.25">
      <c r="F10" s="6" t="s">
        <v>0</v>
      </c>
      <c r="G10" s="168" t="s">
        <v>29</v>
      </c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</row>
    <row r="11" spans="1:24" s="7" customFormat="1" ht="10.5" x14ac:dyDescent="0.2">
      <c r="G11" s="162" t="s">
        <v>1</v>
      </c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</row>
    <row r="13" spans="1:24" x14ac:dyDescent="0.25">
      <c r="A13" s="170" t="s">
        <v>22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</row>
    <row r="15" spans="1:24" x14ac:dyDescent="0.25">
      <c r="H15" s="6" t="s">
        <v>2</v>
      </c>
      <c r="I15" s="174" t="s">
        <v>929</v>
      </c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5"/>
      <c r="V15" s="175"/>
      <c r="W15" s="175"/>
      <c r="X15" s="175"/>
    </row>
    <row r="16" spans="1:24" s="7" customFormat="1" ht="10.5" x14ac:dyDescent="0.2">
      <c r="I16" s="162" t="s">
        <v>3</v>
      </c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</row>
    <row r="18" spans="1:24" s="4" customFormat="1" ht="12.75" customHeight="1" x14ac:dyDescent="0.2">
      <c r="A18" s="158" t="s">
        <v>4</v>
      </c>
      <c r="B18" s="158" t="s">
        <v>5</v>
      </c>
      <c r="C18" s="158" t="s">
        <v>48</v>
      </c>
      <c r="D18" s="156" t="s">
        <v>49</v>
      </c>
      <c r="E18" s="171"/>
      <c r="F18" s="171"/>
      <c r="G18" s="171"/>
      <c r="H18" s="171"/>
      <c r="I18" s="171"/>
      <c r="J18" s="171"/>
      <c r="K18" s="171"/>
      <c r="L18" s="171"/>
      <c r="M18" s="157"/>
      <c r="N18" s="176" t="s">
        <v>13</v>
      </c>
      <c r="O18" s="180"/>
      <c r="P18" s="180"/>
      <c r="Q18" s="180"/>
      <c r="R18" s="180"/>
      <c r="S18" s="180"/>
      <c r="T18" s="180"/>
      <c r="U18" s="180"/>
      <c r="V18" s="180"/>
      <c r="W18" s="177"/>
      <c r="X18" s="158" t="s">
        <v>10</v>
      </c>
    </row>
    <row r="19" spans="1:24" s="4" customFormat="1" ht="12.75" x14ac:dyDescent="0.2">
      <c r="A19" s="159"/>
      <c r="B19" s="159"/>
      <c r="C19" s="159"/>
      <c r="D19" s="156" t="s">
        <v>920</v>
      </c>
      <c r="E19" s="171"/>
      <c r="F19" s="171"/>
      <c r="G19" s="171"/>
      <c r="H19" s="171"/>
      <c r="I19" s="171"/>
      <c r="J19" s="171"/>
      <c r="K19" s="171"/>
      <c r="L19" s="171"/>
      <c r="M19" s="157"/>
      <c r="N19" s="178"/>
      <c r="O19" s="181"/>
      <c r="P19" s="181"/>
      <c r="Q19" s="181"/>
      <c r="R19" s="181"/>
      <c r="S19" s="181"/>
      <c r="T19" s="181"/>
      <c r="U19" s="181"/>
      <c r="V19" s="181"/>
      <c r="W19" s="179"/>
      <c r="X19" s="159"/>
    </row>
    <row r="20" spans="1:24" s="4" customFormat="1" ht="12.75" x14ac:dyDescent="0.2">
      <c r="A20" s="159"/>
      <c r="B20" s="159"/>
      <c r="C20" s="159"/>
      <c r="D20" s="156" t="s">
        <v>7</v>
      </c>
      <c r="E20" s="171"/>
      <c r="F20" s="171"/>
      <c r="G20" s="171"/>
      <c r="H20" s="157"/>
      <c r="I20" s="156" t="s">
        <v>8</v>
      </c>
      <c r="J20" s="171"/>
      <c r="K20" s="171"/>
      <c r="L20" s="171"/>
      <c r="M20" s="157"/>
      <c r="N20" s="176" t="s">
        <v>50</v>
      </c>
      <c r="O20" s="177"/>
      <c r="P20" s="176" t="s">
        <v>51</v>
      </c>
      <c r="Q20" s="177"/>
      <c r="R20" s="176" t="s">
        <v>52</v>
      </c>
      <c r="S20" s="177"/>
      <c r="T20" s="176" t="s">
        <v>53</v>
      </c>
      <c r="U20" s="177"/>
      <c r="V20" s="176" t="s">
        <v>54</v>
      </c>
      <c r="W20" s="177"/>
      <c r="X20" s="159"/>
    </row>
    <row r="21" spans="1:24" s="4" customFormat="1" ht="110.25" customHeight="1" x14ac:dyDescent="0.2">
      <c r="A21" s="159"/>
      <c r="B21" s="159"/>
      <c r="C21" s="159"/>
      <c r="D21" s="172" t="s">
        <v>50</v>
      </c>
      <c r="E21" s="172" t="s">
        <v>51</v>
      </c>
      <c r="F21" s="172" t="s">
        <v>52</v>
      </c>
      <c r="G21" s="172" t="s">
        <v>53</v>
      </c>
      <c r="H21" s="172" t="s">
        <v>54</v>
      </c>
      <c r="I21" s="172" t="s">
        <v>55</v>
      </c>
      <c r="J21" s="172" t="s">
        <v>51</v>
      </c>
      <c r="K21" s="172" t="s">
        <v>52</v>
      </c>
      <c r="L21" s="172" t="s">
        <v>53</v>
      </c>
      <c r="M21" s="172" t="s">
        <v>54</v>
      </c>
      <c r="N21" s="178"/>
      <c r="O21" s="179"/>
      <c r="P21" s="178"/>
      <c r="Q21" s="179"/>
      <c r="R21" s="178"/>
      <c r="S21" s="179"/>
      <c r="T21" s="178"/>
      <c r="U21" s="179"/>
      <c r="V21" s="178"/>
      <c r="W21" s="179"/>
      <c r="X21" s="159"/>
    </row>
    <row r="22" spans="1:24" s="4" customFormat="1" ht="67.5" customHeight="1" x14ac:dyDescent="0.2">
      <c r="A22" s="160"/>
      <c r="B22" s="160"/>
      <c r="C22" s="160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8" t="s">
        <v>56</v>
      </c>
      <c r="O22" s="8" t="s">
        <v>9</v>
      </c>
      <c r="P22" s="8" t="s">
        <v>56</v>
      </c>
      <c r="Q22" s="8" t="s">
        <v>9</v>
      </c>
      <c r="R22" s="8" t="s">
        <v>56</v>
      </c>
      <c r="S22" s="8" t="s">
        <v>9</v>
      </c>
      <c r="T22" s="8" t="s">
        <v>56</v>
      </c>
      <c r="U22" s="8" t="s">
        <v>9</v>
      </c>
      <c r="V22" s="8" t="s">
        <v>56</v>
      </c>
      <c r="W22" s="8" t="s">
        <v>9</v>
      </c>
      <c r="X22" s="160"/>
    </row>
    <row r="23" spans="1:24" s="4" customFormat="1" ht="12.75" x14ac:dyDescent="0.2">
      <c r="A23" s="5">
        <v>1</v>
      </c>
      <c r="B23" s="5">
        <v>2</v>
      </c>
      <c r="C23" s="5">
        <v>3</v>
      </c>
      <c r="D23" s="5">
        <v>4</v>
      </c>
      <c r="E23" s="5">
        <v>5</v>
      </c>
      <c r="F23" s="5">
        <v>6</v>
      </c>
      <c r="G23" s="5">
        <v>7</v>
      </c>
      <c r="H23" s="5">
        <v>8</v>
      </c>
      <c r="I23" s="5">
        <v>9</v>
      </c>
      <c r="J23" s="5">
        <v>10</v>
      </c>
      <c r="K23" s="5">
        <v>11</v>
      </c>
      <c r="L23" s="5">
        <v>12</v>
      </c>
      <c r="M23" s="5">
        <v>13</v>
      </c>
      <c r="N23" s="5">
        <v>14</v>
      </c>
      <c r="O23" s="5">
        <v>15</v>
      </c>
      <c r="P23" s="5">
        <v>16</v>
      </c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  <c r="X23" s="5">
        <v>24</v>
      </c>
    </row>
    <row r="24" spans="1:24" s="4" customFormat="1" ht="75.75" customHeight="1" x14ac:dyDescent="0.2">
      <c r="A24" s="9" t="s">
        <v>23</v>
      </c>
      <c r="B24" s="30" t="s">
        <v>24</v>
      </c>
      <c r="C24" s="15"/>
      <c r="D24" s="152">
        <v>6.6457160000000002</v>
      </c>
      <c r="E24" s="121">
        <v>0</v>
      </c>
      <c r="F24" s="121">
        <v>0</v>
      </c>
      <c r="G24" s="124">
        <v>6.6457160000000002</v>
      </c>
      <c r="H24" s="121">
        <v>0</v>
      </c>
      <c r="I24" s="121">
        <f>L24</f>
        <v>4.9772032849999999</v>
      </c>
      <c r="J24" s="121">
        <v>0</v>
      </c>
      <c r="K24" s="121">
        <v>0</v>
      </c>
      <c r="L24" s="121">
        <f>L25+L31</f>
        <v>4.9772032849999999</v>
      </c>
      <c r="M24" s="121">
        <v>0</v>
      </c>
      <c r="N24" s="121">
        <f>I24-D24</f>
        <v>-1.6685127150000003</v>
      </c>
      <c r="O24" s="121"/>
      <c r="P24" s="121">
        <v>0</v>
      </c>
      <c r="Q24" s="121"/>
      <c r="R24" s="121">
        <v>0</v>
      </c>
      <c r="S24" s="121"/>
      <c r="T24" s="125">
        <f t="shared" ref="T24:T31" si="0">L24-G24</f>
        <v>-1.6685127150000003</v>
      </c>
      <c r="U24" s="121"/>
      <c r="V24" s="121">
        <v>0</v>
      </c>
      <c r="W24" s="121"/>
      <c r="X24" s="126"/>
    </row>
    <row r="25" spans="1:24" s="4" customFormat="1" ht="141.75" x14ac:dyDescent="0.25">
      <c r="A25" s="12" t="s">
        <v>25</v>
      </c>
      <c r="B25" s="32" t="s">
        <v>26</v>
      </c>
      <c r="C25" s="15"/>
      <c r="D25" s="124">
        <v>3.33772</v>
      </c>
      <c r="E25" s="121">
        <v>0</v>
      </c>
      <c r="F25" s="121">
        <v>0</v>
      </c>
      <c r="G25" s="124">
        <v>3.33772</v>
      </c>
      <c r="H25" s="121">
        <v>0</v>
      </c>
      <c r="I25" s="121">
        <f>L25</f>
        <v>1.6692</v>
      </c>
      <c r="J25" s="121">
        <v>0</v>
      </c>
      <c r="K25" s="121">
        <v>0</v>
      </c>
      <c r="L25" s="121">
        <f>L26</f>
        <v>1.6692</v>
      </c>
      <c r="M25" s="121">
        <v>0</v>
      </c>
      <c r="N25" s="121">
        <f t="shared" ref="N25:N29" si="1">I25-D25</f>
        <v>-1.66852</v>
      </c>
      <c r="O25" s="121"/>
      <c r="P25" s="121">
        <v>0</v>
      </c>
      <c r="Q25" s="121"/>
      <c r="R25" s="121">
        <v>0</v>
      </c>
      <c r="S25" s="121"/>
      <c r="T25" s="125">
        <f t="shared" si="0"/>
        <v>-1.66852</v>
      </c>
      <c r="U25" s="121"/>
      <c r="V25" s="121">
        <v>0</v>
      </c>
      <c r="W25" s="121"/>
      <c r="X25" s="127"/>
    </row>
    <row r="26" spans="1:24" s="4" customFormat="1" ht="63" x14ac:dyDescent="0.25">
      <c r="A26" s="12" t="s">
        <v>27</v>
      </c>
      <c r="B26" s="32" t="s">
        <v>28</v>
      </c>
      <c r="C26" s="15"/>
      <c r="D26" s="124">
        <v>3.33772</v>
      </c>
      <c r="E26" s="121">
        <v>0</v>
      </c>
      <c r="F26" s="121">
        <v>0</v>
      </c>
      <c r="G26" s="124">
        <v>3.33772</v>
      </c>
      <c r="H26" s="121">
        <v>0</v>
      </c>
      <c r="I26" s="121">
        <f>I30</f>
        <v>1.6692</v>
      </c>
      <c r="J26" s="121">
        <v>0</v>
      </c>
      <c r="K26" s="121">
        <v>0</v>
      </c>
      <c r="L26" s="121">
        <f>L30</f>
        <v>1.6692</v>
      </c>
      <c r="M26" s="121">
        <v>0</v>
      </c>
      <c r="N26" s="121">
        <f t="shared" si="1"/>
        <v>-1.66852</v>
      </c>
      <c r="O26" s="121"/>
      <c r="P26" s="121">
        <v>0</v>
      </c>
      <c r="Q26" s="121"/>
      <c r="R26" s="121">
        <v>0</v>
      </c>
      <c r="S26" s="121"/>
      <c r="T26" s="125">
        <f t="shared" si="0"/>
        <v>-1.66852</v>
      </c>
      <c r="U26" s="121"/>
      <c r="V26" s="121">
        <v>0</v>
      </c>
      <c r="W26" s="121"/>
      <c r="X26" s="127"/>
    </row>
    <row r="27" spans="1:24" s="4" customFormat="1" ht="126" x14ac:dyDescent="0.2">
      <c r="A27" s="20" t="s">
        <v>27</v>
      </c>
      <c r="B27" s="17" t="s">
        <v>37</v>
      </c>
      <c r="C27" s="26" t="s">
        <v>38</v>
      </c>
      <c r="D27" s="120">
        <v>1.1399159999999999</v>
      </c>
      <c r="E27" s="121">
        <v>0</v>
      </c>
      <c r="F27" s="121">
        <v>0</v>
      </c>
      <c r="G27" s="120">
        <v>1.1399159999999999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21">
        <f t="shared" si="1"/>
        <v>-1.1399159999999999</v>
      </c>
      <c r="O27" s="121"/>
      <c r="P27" s="121">
        <v>0</v>
      </c>
      <c r="Q27" s="121"/>
      <c r="R27" s="121">
        <v>0</v>
      </c>
      <c r="S27" s="121"/>
      <c r="T27" s="125">
        <f t="shared" si="0"/>
        <v>-1.1399159999999999</v>
      </c>
      <c r="U27" s="121"/>
      <c r="V27" s="121">
        <v>0</v>
      </c>
      <c r="W27" s="121"/>
      <c r="X27" s="127"/>
    </row>
    <row r="28" spans="1:24" s="4" customFormat="1" ht="157.5" x14ac:dyDescent="0.25">
      <c r="A28" s="20" t="s">
        <v>27</v>
      </c>
      <c r="B28" s="19" t="s">
        <v>43</v>
      </c>
      <c r="C28" s="26" t="s">
        <v>44</v>
      </c>
      <c r="D28" s="120">
        <v>0.43956000000000001</v>
      </c>
      <c r="E28" s="121">
        <v>0</v>
      </c>
      <c r="F28" s="121">
        <v>0</v>
      </c>
      <c r="G28" s="120">
        <v>0.43956000000000001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21">
        <f t="shared" si="1"/>
        <v>-0.43956000000000001</v>
      </c>
      <c r="O28" s="121"/>
      <c r="P28" s="121">
        <v>0</v>
      </c>
      <c r="Q28" s="121"/>
      <c r="R28" s="121">
        <v>0</v>
      </c>
      <c r="S28" s="121"/>
      <c r="T28" s="125">
        <f t="shared" si="0"/>
        <v>-0.43956000000000001</v>
      </c>
      <c r="U28" s="121"/>
      <c r="V28" s="121">
        <v>0</v>
      </c>
      <c r="W28" s="121"/>
      <c r="X28" s="127"/>
    </row>
    <row r="29" spans="1:24" s="4" customFormat="1" ht="126" x14ac:dyDescent="0.2">
      <c r="A29" s="20" t="s">
        <v>27</v>
      </c>
      <c r="B29" s="17" t="s">
        <v>39</v>
      </c>
      <c r="C29" s="26" t="s">
        <v>40</v>
      </c>
      <c r="D29" s="120">
        <v>0.87912000000000001</v>
      </c>
      <c r="E29" s="121">
        <v>0</v>
      </c>
      <c r="F29" s="121">
        <v>0</v>
      </c>
      <c r="G29" s="120">
        <v>0.87912000000000001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21">
        <f t="shared" si="1"/>
        <v>-0.87912000000000001</v>
      </c>
      <c r="O29" s="121"/>
      <c r="P29" s="121">
        <v>0</v>
      </c>
      <c r="Q29" s="121"/>
      <c r="R29" s="121">
        <v>0</v>
      </c>
      <c r="S29" s="121"/>
      <c r="T29" s="125">
        <f t="shared" si="0"/>
        <v>-0.87912000000000001</v>
      </c>
      <c r="U29" s="121"/>
      <c r="V29" s="121">
        <v>0</v>
      </c>
      <c r="W29" s="121"/>
      <c r="X29" s="121"/>
    </row>
    <row r="30" spans="1:24" s="4" customFormat="1" ht="141.75" x14ac:dyDescent="0.25">
      <c r="A30" s="21" t="s">
        <v>27</v>
      </c>
      <c r="B30" s="19" t="s">
        <v>41</v>
      </c>
      <c r="C30" s="26" t="s">
        <v>42</v>
      </c>
      <c r="D30" s="120">
        <v>0.87912000000000001</v>
      </c>
      <c r="E30" s="121">
        <v>0</v>
      </c>
      <c r="F30" s="121">
        <v>0</v>
      </c>
      <c r="G30" s="120">
        <v>0.87912000000000001</v>
      </c>
      <c r="H30" s="121">
        <v>0</v>
      </c>
      <c r="I30" s="121">
        <f>L30</f>
        <v>1.6692</v>
      </c>
      <c r="J30" s="121">
        <v>0</v>
      </c>
      <c r="K30" s="121">
        <v>0</v>
      </c>
      <c r="L30" s="121">
        <f>П10!N28</f>
        <v>1.6692</v>
      </c>
      <c r="M30" s="121">
        <v>0</v>
      </c>
      <c r="N30" s="121">
        <f>I30-D30</f>
        <v>0.79008</v>
      </c>
      <c r="O30" s="121"/>
      <c r="P30" s="121">
        <v>0</v>
      </c>
      <c r="Q30" s="121"/>
      <c r="R30" s="121">
        <v>0</v>
      </c>
      <c r="S30" s="121"/>
      <c r="T30" s="125">
        <f t="shared" si="0"/>
        <v>0.79008</v>
      </c>
      <c r="U30" s="121"/>
      <c r="V30" s="121">
        <v>0</v>
      </c>
      <c r="W30" s="121"/>
      <c r="X30" s="121"/>
    </row>
    <row r="31" spans="1:24" s="4" customFormat="1" ht="78.75" x14ac:dyDescent="0.25">
      <c r="A31" s="13" t="s">
        <v>30</v>
      </c>
      <c r="B31" s="34" t="s">
        <v>31</v>
      </c>
      <c r="C31" s="27" t="s">
        <v>32</v>
      </c>
      <c r="D31" s="120">
        <v>3.3079999999999998</v>
      </c>
      <c r="E31" s="121">
        <v>0</v>
      </c>
      <c r="F31" s="121">
        <v>0</v>
      </c>
      <c r="G31" s="120">
        <v>3.3079999999999998</v>
      </c>
      <c r="H31" s="121">
        <v>0</v>
      </c>
      <c r="I31" s="121">
        <f>L31</f>
        <v>3.3080032849999998</v>
      </c>
      <c r="J31" s="121">
        <v>0</v>
      </c>
      <c r="K31" s="121">
        <v>0</v>
      </c>
      <c r="L31" s="121">
        <f>L32</f>
        <v>3.3080032849999998</v>
      </c>
      <c r="M31" s="121">
        <v>0</v>
      </c>
      <c r="N31" s="121">
        <f>I31-D31</f>
        <v>3.2850000000195223E-6</v>
      </c>
      <c r="O31" s="121"/>
      <c r="P31" s="121">
        <v>0</v>
      </c>
      <c r="Q31" s="121"/>
      <c r="R31" s="121">
        <v>0</v>
      </c>
      <c r="S31" s="121"/>
      <c r="T31" s="125">
        <f t="shared" si="0"/>
        <v>3.2850000000195223E-6</v>
      </c>
      <c r="U31" s="121"/>
      <c r="V31" s="121">
        <v>0</v>
      </c>
      <c r="W31" s="121"/>
      <c r="X31" s="121"/>
    </row>
    <row r="32" spans="1:24" s="4" customFormat="1" ht="78.75" x14ac:dyDescent="0.25">
      <c r="A32" s="24" t="s">
        <v>33</v>
      </c>
      <c r="B32" s="23" t="s">
        <v>34</v>
      </c>
      <c r="C32" s="25" t="s">
        <v>32</v>
      </c>
      <c r="D32" s="120">
        <v>3.3079999999999998</v>
      </c>
      <c r="E32" s="121">
        <v>0</v>
      </c>
      <c r="F32" s="121">
        <v>0</v>
      </c>
      <c r="G32" s="120">
        <v>3.3079999999999998</v>
      </c>
      <c r="H32" s="121">
        <v>0</v>
      </c>
      <c r="I32" s="121">
        <f>L32</f>
        <v>3.3080032849999998</v>
      </c>
      <c r="J32" s="121">
        <v>0</v>
      </c>
      <c r="K32" s="121">
        <v>0</v>
      </c>
      <c r="L32" s="121">
        <f>L33</f>
        <v>3.3080032849999998</v>
      </c>
      <c r="M32" s="121">
        <v>0</v>
      </c>
      <c r="N32" s="121">
        <f t="shared" ref="N32:N33" si="2">I32-D32</f>
        <v>3.2850000000195223E-6</v>
      </c>
      <c r="O32" s="121"/>
      <c r="P32" s="121">
        <v>0</v>
      </c>
      <c r="Q32" s="121"/>
      <c r="R32" s="121">
        <v>0</v>
      </c>
      <c r="S32" s="121"/>
      <c r="T32" s="125">
        <f t="shared" ref="T32" si="3">L32-G32</f>
        <v>3.2850000000195223E-6</v>
      </c>
      <c r="U32" s="121"/>
      <c r="V32" s="121">
        <v>0</v>
      </c>
      <c r="W32" s="121"/>
      <c r="X32" s="121"/>
    </row>
    <row r="33" spans="1:24" s="4" customFormat="1" ht="78.75" x14ac:dyDescent="0.25">
      <c r="A33" s="22" t="s">
        <v>33</v>
      </c>
      <c r="B33" s="23" t="s">
        <v>35</v>
      </c>
      <c r="C33" s="25" t="s">
        <v>36</v>
      </c>
      <c r="D33" s="120">
        <v>3.3079999999999998</v>
      </c>
      <c r="E33" s="121">
        <v>0</v>
      </c>
      <c r="F33" s="121">
        <v>0</v>
      </c>
      <c r="G33" s="120">
        <v>3.3079999999999998</v>
      </c>
      <c r="H33" s="121">
        <v>0</v>
      </c>
      <c r="I33" s="121">
        <f>L33</f>
        <v>3.3080032849999998</v>
      </c>
      <c r="J33" s="121">
        <v>0</v>
      </c>
      <c r="K33" s="121">
        <v>0</v>
      </c>
      <c r="L33" s="121">
        <f>0.825192+0.845300645+1.63751064</f>
        <v>3.3080032849999998</v>
      </c>
      <c r="M33" s="121">
        <v>0</v>
      </c>
      <c r="N33" s="121">
        <f t="shared" si="2"/>
        <v>3.2850000000195223E-6</v>
      </c>
      <c r="O33" s="121"/>
      <c r="P33" s="121">
        <v>0</v>
      </c>
      <c r="Q33" s="121"/>
      <c r="R33" s="121">
        <v>0</v>
      </c>
      <c r="S33" s="121"/>
      <c r="T33" s="125">
        <f>L33-G33</f>
        <v>3.2850000000195223E-6</v>
      </c>
      <c r="U33" s="121"/>
      <c r="V33" s="121">
        <v>0</v>
      </c>
      <c r="W33" s="121"/>
      <c r="X33" s="121"/>
    </row>
    <row r="34" spans="1:24" s="4" customFormat="1" ht="21.75" customHeight="1" x14ac:dyDescent="0.25">
      <c r="A34" s="29" t="s">
        <v>45</v>
      </c>
      <c r="B34" s="28"/>
      <c r="C34" s="29"/>
      <c r="D34" s="124">
        <v>6.6457160000000002</v>
      </c>
      <c r="E34" s="121">
        <v>0</v>
      </c>
      <c r="F34" s="121">
        <v>0</v>
      </c>
      <c r="G34" s="124">
        <v>6.6457160000000002</v>
      </c>
      <c r="H34" s="121">
        <v>0</v>
      </c>
      <c r="I34" s="124">
        <f>I33+I25</f>
        <v>4.9772032849999999</v>
      </c>
      <c r="J34" s="121">
        <v>0</v>
      </c>
      <c r="K34" s="121">
        <v>0</v>
      </c>
      <c r="L34" s="124">
        <f>L31+L25</f>
        <v>4.9772032849999999</v>
      </c>
      <c r="M34" s="121">
        <v>0</v>
      </c>
      <c r="N34" s="121">
        <f>I34-D34</f>
        <v>-1.6685127150000003</v>
      </c>
      <c r="O34" s="124"/>
      <c r="P34" s="121">
        <v>0</v>
      </c>
      <c r="Q34" s="124"/>
      <c r="R34" s="121">
        <v>0</v>
      </c>
      <c r="S34" s="124"/>
      <c r="T34" s="125">
        <f>L34-G34</f>
        <v>-1.6685127150000003</v>
      </c>
      <c r="U34" s="121"/>
      <c r="V34" s="121">
        <v>0</v>
      </c>
      <c r="W34" s="121"/>
      <c r="X34" s="121"/>
    </row>
    <row r="35" spans="1:24" s="4" customFormat="1" ht="12.75" x14ac:dyDescent="0.2"/>
    <row r="36" spans="1:24" s="4" customFormat="1" ht="12.75" x14ac:dyDescent="0.2"/>
    <row r="37" spans="1:24" s="4" customFormat="1" ht="12.75" x14ac:dyDescent="0.2"/>
    <row r="38" spans="1:24" s="4" customFormat="1" ht="12.75" x14ac:dyDescent="0.2"/>
    <row r="44" spans="1:24" x14ac:dyDescent="0.25">
      <c r="E44" s="35"/>
    </row>
  </sheetData>
  <mergeCells count="32">
    <mergeCell ref="D20:H20"/>
    <mergeCell ref="X18:X22"/>
    <mergeCell ref="N20:O21"/>
    <mergeCell ref="V20:W21"/>
    <mergeCell ref="T20:U21"/>
    <mergeCell ref="R20:S21"/>
    <mergeCell ref="P20:Q21"/>
    <mergeCell ref="N18:W19"/>
    <mergeCell ref="I21:I22"/>
    <mergeCell ref="J21:J22"/>
    <mergeCell ref="D19:M19"/>
    <mergeCell ref="K21:K22"/>
    <mergeCell ref="L21:L22"/>
    <mergeCell ref="M21:M22"/>
    <mergeCell ref="E21:E22"/>
    <mergeCell ref="F21:F22"/>
    <mergeCell ref="G21:G22"/>
    <mergeCell ref="A18:A22"/>
    <mergeCell ref="B18:B22"/>
    <mergeCell ref="A13:X13"/>
    <mergeCell ref="T1:X4"/>
    <mergeCell ref="A6:X6"/>
    <mergeCell ref="A7:X7"/>
    <mergeCell ref="H21:H22"/>
    <mergeCell ref="C18:C22"/>
    <mergeCell ref="D21:D22"/>
    <mergeCell ref="I20:M20"/>
    <mergeCell ref="I16:T16"/>
    <mergeCell ref="G10:S10"/>
    <mergeCell ref="G11:S11"/>
    <mergeCell ref="I15:X15"/>
    <mergeCell ref="D18:M18"/>
  </mergeCells>
  <pageMargins left="0.39370078740157483" right="0.39370078740157483" top="0.78740157480314965" bottom="0.39370078740157483" header="0.27559055118110237" footer="0.27559055118110237"/>
  <pageSetup paperSize="8" scale="85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W35"/>
  <sheetViews>
    <sheetView topLeftCell="A16" zoomScale="80" zoomScaleNormal="80" zoomScalePageLayoutView="80" workbookViewId="0">
      <pane xSplit="1" ySplit="2" topLeftCell="B27" activePane="bottomRight" state="frozen"/>
      <selection activeCell="A16" sqref="A16"/>
      <selection pane="topRight" activeCell="B16" sqref="B16"/>
      <selection pane="bottomLeft" activeCell="A18" sqref="A18"/>
      <selection pane="bottomRight" activeCell="O39" sqref="O39"/>
    </sheetView>
  </sheetViews>
  <sheetFormatPr defaultColWidth="9.7109375" defaultRowHeight="15.75" x14ac:dyDescent="0.25"/>
  <cols>
    <col min="1" max="1" width="9.7109375" style="1" customWidth="1"/>
    <col min="2" max="2" width="23.28515625" style="1" customWidth="1"/>
    <col min="3" max="3" width="14.7109375" style="1" customWidth="1"/>
    <col min="4" max="4" width="12.7109375" style="1" customWidth="1"/>
    <col min="5" max="5" width="14.85546875" style="1" customWidth="1"/>
    <col min="6" max="21" width="9.7109375" style="1" customWidth="1"/>
    <col min="22" max="22" width="12" style="1" customWidth="1"/>
    <col min="23" max="16384" width="9.7109375" style="1"/>
  </cols>
  <sheetData>
    <row r="1" spans="1:22" s="2" customFormat="1" ht="11.25" x14ac:dyDescent="0.2">
      <c r="S1" s="161" t="s">
        <v>57</v>
      </c>
      <c r="T1" s="161"/>
      <c r="U1" s="161"/>
      <c r="V1" s="161"/>
    </row>
    <row r="2" spans="1:22" s="2" customFormat="1" ht="11.25" x14ac:dyDescent="0.2">
      <c r="S2" s="161"/>
      <c r="T2" s="161"/>
      <c r="U2" s="161"/>
      <c r="V2" s="161"/>
    </row>
    <row r="3" spans="1:22" s="2" customFormat="1" ht="11.25" x14ac:dyDescent="0.2">
      <c r="S3" s="161"/>
      <c r="T3" s="161"/>
      <c r="U3" s="161"/>
      <c r="V3" s="161"/>
    </row>
    <row r="4" spans="1:22" s="2" customFormat="1" ht="11.25" x14ac:dyDescent="0.2">
      <c r="S4" s="161"/>
      <c r="T4" s="161"/>
      <c r="U4" s="161"/>
      <c r="V4" s="161"/>
    </row>
    <row r="6" spans="1:22" s="3" customFormat="1" ht="18.75" x14ac:dyDescent="0.3">
      <c r="A6" s="163" t="s">
        <v>58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</row>
    <row r="7" spans="1:22" s="3" customFormat="1" ht="18.75" x14ac:dyDescent="0.3">
      <c r="A7" s="163" t="s">
        <v>933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</row>
    <row r="10" spans="1:22" x14ac:dyDescent="0.25">
      <c r="E10" s="6" t="s">
        <v>0</v>
      </c>
      <c r="F10" s="190" t="s">
        <v>29</v>
      </c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</row>
    <row r="11" spans="1:22" s="7" customFormat="1" ht="10.5" x14ac:dyDescent="0.2">
      <c r="F11" s="162" t="s">
        <v>1</v>
      </c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</row>
    <row r="13" spans="1:22" x14ac:dyDescent="0.25">
      <c r="A13" s="170" t="s">
        <v>22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</row>
    <row r="15" spans="1:22" x14ac:dyDescent="0.25">
      <c r="G15" s="6" t="s">
        <v>2</v>
      </c>
      <c r="H15" s="166" t="s">
        <v>929</v>
      </c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7"/>
      <c r="V15" s="167"/>
    </row>
    <row r="16" spans="1:22" s="7" customFormat="1" ht="10.5" x14ac:dyDescent="0.2">
      <c r="H16" s="162" t="s">
        <v>3</v>
      </c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</row>
    <row r="18" spans="1:23" s="4" customFormat="1" ht="78.75" customHeight="1" x14ac:dyDescent="0.2">
      <c r="A18" s="158" t="s">
        <v>4</v>
      </c>
      <c r="B18" s="158" t="s">
        <v>5</v>
      </c>
      <c r="C18" s="158" t="s">
        <v>6</v>
      </c>
      <c r="D18" s="158" t="s">
        <v>59</v>
      </c>
      <c r="E18" s="158" t="s">
        <v>880</v>
      </c>
      <c r="F18" s="156" t="s">
        <v>881</v>
      </c>
      <c r="G18" s="157"/>
      <c r="H18" s="156" t="s">
        <v>921</v>
      </c>
      <c r="I18" s="171"/>
      <c r="J18" s="171"/>
      <c r="K18" s="171"/>
      <c r="L18" s="171"/>
      <c r="M18" s="171"/>
      <c r="N18" s="171"/>
      <c r="O18" s="171"/>
      <c r="P18" s="171"/>
      <c r="Q18" s="157"/>
      <c r="R18" s="185" t="s">
        <v>60</v>
      </c>
      <c r="S18" s="186"/>
      <c r="T18" s="185" t="s">
        <v>61</v>
      </c>
      <c r="U18" s="186"/>
      <c r="V18" s="191" t="s">
        <v>10</v>
      </c>
    </row>
    <row r="19" spans="1:23" s="4" customFormat="1" ht="21.75" customHeight="1" x14ac:dyDescent="0.2">
      <c r="A19" s="159"/>
      <c r="B19" s="159"/>
      <c r="C19" s="159"/>
      <c r="D19" s="159"/>
      <c r="E19" s="159"/>
      <c r="F19" s="172" t="s">
        <v>62</v>
      </c>
      <c r="G19" s="172" t="s">
        <v>63</v>
      </c>
      <c r="H19" s="156" t="s">
        <v>14</v>
      </c>
      <c r="I19" s="157"/>
      <c r="J19" s="156" t="s">
        <v>15</v>
      </c>
      <c r="K19" s="157"/>
      <c r="L19" s="156" t="s">
        <v>16</v>
      </c>
      <c r="M19" s="157"/>
      <c r="N19" s="156" t="s">
        <v>17</v>
      </c>
      <c r="O19" s="157"/>
      <c r="P19" s="156" t="s">
        <v>18</v>
      </c>
      <c r="Q19" s="157"/>
      <c r="R19" s="189" t="s">
        <v>62</v>
      </c>
      <c r="S19" s="189" t="s">
        <v>63</v>
      </c>
      <c r="T19" s="187"/>
      <c r="U19" s="188"/>
      <c r="V19" s="191"/>
    </row>
    <row r="20" spans="1:23" s="4" customFormat="1" ht="75" customHeight="1" x14ac:dyDescent="0.2">
      <c r="A20" s="160"/>
      <c r="B20" s="160"/>
      <c r="C20" s="160"/>
      <c r="D20" s="160"/>
      <c r="E20" s="160"/>
      <c r="F20" s="173"/>
      <c r="G20" s="173"/>
      <c r="H20" s="8" t="s">
        <v>7</v>
      </c>
      <c r="I20" s="8" t="s">
        <v>8</v>
      </c>
      <c r="J20" s="8" t="s">
        <v>7</v>
      </c>
      <c r="K20" s="8" t="s">
        <v>8</v>
      </c>
      <c r="L20" s="8" t="s">
        <v>7</v>
      </c>
      <c r="M20" s="8" t="s">
        <v>8</v>
      </c>
      <c r="N20" s="8" t="s">
        <v>7</v>
      </c>
      <c r="O20" s="8" t="s">
        <v>8</v>
      </c>
      <c r="P20" s="8" t="s">
        <v>7</v>
      </c>
      <c r="Q20" s="8" t="s">
        <v>8</v>
      </c>
      <c r="R20" s="189"/>
      <c r="S20" s="189"/>
      <c r="T20" s="135" t="s">
        <v>64</v>
      </c>
      <c r="U20" s="136" t="s">
        <v>9</v>
      </c>
      <c r="V20" s="191"/>
    </row>
    <row r="21" spans="1:23" s="4" customFormat="1" ht="12.75" x14ac:dyDescent="0.2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5">
        <v>16</v>
      </c>
      <c r="Q21" s="5">
        <v>17</v>
      </c>
      <c r="R21" s="5">
        <v>18</v>
      </c>
      <c r="S21" s="5">
        <v>19</v>
      </c>
      <c r="T21" s="5">
        <v>20</v>
      </c>
      <c r="U21" s="5">
        <v>21</v>
      </c>
      <c r="V21" s="5">
        <v>22</v>
      </c>
    </row>
    <row r="22" spans="1:23" s="4" customFormat="1" ht="71.25" x14ac:dyDescent="0.2">
      <c r="A22" s="9" t="s">
        <v>23</v>
      </c>
      <c r="B22" s="37" t="s">
        <v>24</v>
      </c>
      <c r="C22" s="15"/>
      <c r="D22" s="28">
        <v>5.5369999999999999</v>
      </c>
      <c r="E22" s="5"/>
      <c r="F22" s="5"/>
      <c r="G22" s="5"/>
      <c r="H22" s="28">
        <v>5.5369999999999999</v>
      </c>
      <c r="I22" s="124">
        <f>K22+M22+O22+Q22</f>
        <v>4.1476693999999998</v>
      </c>
      <c r="J22" s="124">
        <v>0.69</v>
      </c>
      <c r="K22" s="124">
        <f>K29</f>
        <v>0.68766000000000005</v>
      </c>
      <c r="L22" s="28">
        <v>0.69</v>
      </c>
      <c r="M22" s="124">
        <f>M29</f>
        <v>0.70441719999999997</v>
      </c>
      <c r="N22" s="28">
        <v>3.4710000000000001</v>
      </c>
      <c r="O22" s="129">
        <f>O23+O29</f>
        <v>2.7555921999999997</v>
      </c>
      <c r="P22" s="28">
        <v>0.69</v>
      </c>
      <c r="Q22" s="28">
        <v>0</v>
      </c>
      <c r="R22" s="131">
        <f>H22-I22</f>
        <v>1.3893306000000001</v>
      </c>
      <c r="S22" s="5"/>
      <c r="T22" s="130">
        <f>M22-L22</f>
        <v>1.4417200000000019E-2</v>
      </c>
      <c r="U22" s="8"/>
      <c r="V22" s="8"/>
    </row>
    <row r="23" spans="1:23" s="4" customFormat="1" ht="132.75" customHeight="1" x14ac:dyDescent="0.2">
      <c r="A23" s="12" t="s">
        <v>25</v>
      </c>
      <c r="B23" s="37" t="s">
        <v>26</v>
      </c>
      <c r="C23" s="15"/>
      <c r="D23" s="28">
        <v>2.7810000000000001</v>
      </c>
      <c r="E23" s="5"/>
      <c r="F23" s="5"/>
      <c r="G23" s="5"/>
      <c r="H23" s="28">
        <v>2.7810000000000001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2.7810000000000001</v>
      </c>
      <c r="O23" s="28">
        <f>O24</f>
        <v>1.391</v>
      </c>
      <c r="P23" s="28">
        <v>0</v>
      </c>
      <c r="Q23" s="28">
        <v>0</v>
      </c>
      <c r="R23" s="131">
        <f t="shared" ref="R23:R31" si="0">H23-I23</f>
        <v>2.7810000000000001</v>
      </c>
      <c r="S23" s="5"/>
      <c r="T23" s="130">
        <f t="shared" ref="T23:T28" si="1">K23-J23</f>
        <v>0</v>
      </c>
      <c r="U23" s="8"/>
      <c r="V23" s="8"/>
      <c r="W23" s="130"/>
    </row>
    <row r="24" spans="1:23" s="4" customFormat="1" ht="57" x14ac:dyDescent="0.2">
      <c r="A24" s="12" t="s">
        <v>27</v>
      </c>
      <c r="B24" s="37" t="s">
        <v>28</v>
      </c>
      <c r="C24" s="15"/>
      <c r="D24" s="28">
        <v>2.7810000000000001</v>
      </c>
      <c r="E24" s="5"/>
      <c r="F24" s="5"/>
      <c r="G24" s="5"/>
      <c r="H24" s="28">
        <v>2.7810000000000001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2.7810000000000001</v>
      </c>
      <c r="O24" s="28">
        <f>O25+O26+O27+O28</f>
        <v>1.391</v>
      </c>
      <c r="P24" s="28">
        <v>0</v>
      </c>
      <c r="Q24" s="28">
        <v>0</v>
      </c>
      <c r="R24" s="131">
        <f t="shared" si="0"/>
        <v>2.7810000000000001</v>
      </c>
      <c r="S24" s="5"/>
      <c r="T24" s="130">
        <f t="shared" si="1"/>
        <v>0</v>
      </c>
      <c r="U24" s="5"/>
      <c r="V24" s="5"/>
    </row>
    <row r="25" spans="1:23" s="4" customFormat="1" ht="126" x14ac:dyDescent="0.2">
      <c r="A25" s="20" t="s">
        <v>27</v>
      </c>
      <c r="B25" s="17" t="s">
        <v>37</v>
      </c>
      <c r="C25" s="26" t="s">
        <v>38</v>
      </c>
      <c r="D25" s="38">
        <v>0.94993164000000008</v>
      </c>
      <c r="E25" s="5"/>
      <c r="F25" s="5"/>
      <c r="G25" s="5"/>
      <c r="H25" s="38">
        <v>0.94993164000000008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38">
        <v>0.94993164000000008</v>
      </c>
      <c r="O25" s="28">
        <v>0</v>
      </c>
      <c r="P25" s="28">
        <v>0</v>
      </c>
      <c r="Q25" s="28">
        <v>0</v>
      </c>
      <c r="R25" s="131">
        <f t="shared" si="0"/>
        <v>0.94993164000000008</v>
      </c>
      <c r="S25" s="5"/>
      <c r="T25" s="130">
        <f t="shared" si="1"/>
        <v>0</v>
      </c>
      <c r="U25" s="5"/>
      <c r="V25" s="5"/>
    </row>
    <row r="26" spans="1:23" s="4" customFormat="1" ht="141.75" x14ac:dyDescent="0.25">
      <c r="A26" s="20" t="s">
        <v>27</v>
      </c>
      <c r="B26" s="19" t="s">
        <v>43</v>
      </c>
      <c r="C26" s="26" t="s">
        <v>44</v>
      </c>
      <c r="D26" s="38">
        <v>0.36630342000000005</v>
      </c>
      <c r="E26" s="5"/>
      <c r="F26" s="5"/>
      <c r="G26" s="5"/>
      <c r="H26" s="38">
        <v>0.36630342000000005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38">
        <v>0.36630342000000005</v>
      </c>
      <c r="O26" s="28">
        <v>0</v>
      </c>
      <c r="P26" s="28">
        <v>0</v>
      </c>
      <c r="Q26" s="28">
        <v>0</v>
      </c>
      <c r="R26" s="131">
        <f t="shared" si="0"/>
        <v>0.36630342000000005</v>
      </c>
      <c r="S26" s="5"/>
      <c r="T26" s="130">
        <f t="shared" si="1"/>
        <v>0</v>
      </c>
      <c r="U26" s="5"/>
      <c r="V26" s="5"/>
    </row>
    <row r="27" spans="1:23" s="4" customFormat="1" ht="126" x14ac:dyDescent="0.2">
      <c r="A27" s="20" t="s">
        <v>27</v>
      </c>
      <c r="B27" s="17" t="s">
        <v>39</v>
      </c>
      <c r="C27" s="26" t="s">
        <v>40</v>
      </c>
      <c r="D27" s="38">
        <v>0.7325986080000001</v>
      </c>
      <c r="E27" s="5"/>
      <c r="F27" s="5"/>
      <c r="G27" s="5"/>
      <c r="H27" s="38">
        <v>0.7325986080000001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38">
        <v>0.7325986080000001</v>
      </c>
      <c r="O27" s="28">
        <v>0</v>
      </c>
      <c r="P27" s="28">
        <v>0</v>
      </c>
      <c r="Q27" s="28">
        <v>0</v>
      </c>
      <c r="R27" s="131">
        <f t="shared" si="0"/>
        <v>0.7325986080000001</v>
      </c>
      <c r="S27" s="5"/>
      <c r="T27" s="130">
        <f t="shared" si="1"/>
        <v>0</v>
      </c>
      <c r="U27" s="5"/>
      <c r="V27" s="5"/>
    </row>
    <row r="28" spans="1:23" s="4" customFormat="1" ht="126" x14ac:dyDescent="0.25">
      <c r="A28" s="21" t="s">
        <v>27</v>
      </c>
      <c r="B28" s="19" t="s">
        <v>41</v>
      </c>
      <c r="C28" s="26" t="s">
        <v>42</v>
      </c>
      <c r="D28" s="38">
        <v>0.73259655000000001</v>
      </c>
      <c r="E28" s="5"/>
      <c r="F28" s="5"/>
      <c r="G28" s="5"/>
      <c r="H28" s="38">
        <v>0.73259655000000001</v>
      </c>
      <c r="I28" s="124">
        <f>K28+M28+O28+Q28</f>
        <v>1.391</v>
      </c>
      <c r="J28" s="28">
        <v>0</v>
      </c>
      <c r="K28" s="28">
        <v>0</v>
      </c>
      <c r="L28" s="28">
        <v>0</v>
      </c>
      <c r="M28" s="28">
        <v>0</v>
      </c>
      <c r="N28" s="38">
        <v>0.73259655000000001</v>
      </c>
      <c r="O28" s="28">
        <f>0.6955*2</f>
        <v>1.391</v>
      </c>
      <c r="P28" s="28">
        <v>0</v>
      </c>
      <c r="Q28" s="28">
        <v>0</v>
      </c>
      <c r="R28" s="131">
        <f t="shared" si="0"/>
        <v>-0.65840345</v>
      </c>
      <c r="S28" s="5"/>
      <c r="T28" s="130">
        <f t="shared" si="1"/>
        <v>0</v>
      </c>
      <c r="U28" s="5"/>
      <c r="V28" s="5"/>
    </row>
    <row r="29" spans="1:23" s="4" customFormat="1" ht="71.25" x14ac:dyDescent="0.2">
      <c r="A29" s="13" t="s">
        <v>30</v>
      </c>
      <c r="B29" s="14" t="s">
        <v>31</v>
      </c>
      <c r="C29" s="27" t="s">
        <v>32</v>
      </c>
      <c r="D29" s="28">
        <v>2.7559999999999998</v>
      </c>
      <c r="E29" s="5"/>
      <c r="F29" s="5"/>
      <c r="G29" s="5"/>
      <c r="H29" s="28">
        <v>2.7559999999999998</v>
      </c>
      <c r="I29" s="124">
        <f>K29+M29+O29+Q29</f>
        <v>2.7566693999999998</v>
      </c>
      <c r="J29" s="28">
        <v>0.69</v>
      </c>
      <c r="K29" s="124">
        <f>П10!J29/1.2</f>
        <v>0.68766000000000005</v>
      </c>
      <c r="L29" s="28">
        <v>0.69</v>
      </c>
      <c r="M29" s="124">
        <f>П10!L29/1.2</f>
        <v>0.70441719999999997</v>
      </c>
      <c r="N29" s="28">
        <v>0.69</v>
      </c>
      <c r="O29" s="124">
        <f>П10!N29/1.2</f>
        <v>1.3645921999999999</v>
      </c>
      <c r="P29" s="28">
        <v>0.69</v>
      </c>
      <c r="Q29" s="28">
        <v>0</v>
      </c>
      <c r="R29" s="131">
        <f t="shared" si="0"/>
        <v>-6.6940000000004218E-4</v>
      </c>
      <c r="S29" s="5"/>
      <c r="T29" s="130">
        <f>M29-L29</f>
        <v>1.4417200000000019E-2</v>
      </c>
      <c r="U29" s="5"/>
      <c r="V29" s="5"/>
    </row>
    <row r="30" spans="1:23" s="4" customFormat="1" ht="78.75" x14ac:dyDescent="0.25">
      <c r="A30" s="24" t="s">
        <v>33</v>
      </c>
      <c r="B30" s="23" t="s">
        <v>34</v>
      </c>
      <c r="C30" s="25" t="s">
        <v>32</v>
      </c>
      <c r="D30" s="28">
        <v>2.7559999999999998</v>
      </c>
      <c r="E30" s="5"/>
      <c r="F30" s="5"/>
      <c r="G30" s="5"/>
      <c r="H30" s="28">
        <v>2.7559999999999998</v>
      </c>
      <c r="I30" s="124">
        <f>K30+M30+O30</f>
        <v>2.7566693999999998</v>
      </c>
      <c r="J30" s="28">
        <v>0.69</v>
      </c>
      <c r="K30" s="124">
        <f>П10!J30/1.2</f>
        <v>0.68766000000000005</v>
      </c>
      <c r="L30" s="28">
        <v>0.69</v>
      </c>
      <c r="M30" s="124">
        <f>П10!L30/1.2</f>
        <v>0.70441719999999997</v>
      </c>
      <c r="N30" s="28">
        <v>0.69</v>
      </c>
      <c r="O30" s="124">
        <f>П10!N30/1.2</f>
        <v>1.3645921999999999</v>
      </c>
      <c r="P30" s="28">
        <v>0.69</v>
      </c>
      <c r="Q30" s="28">
        <v>0</v>
      </c>
      <c r="R30" s="131">
        <f t="shared" si="0"/>
        <v>-6.6940000000004218E-4</v>
      </c>
      <c r="S30" s="5"/>
      <c r="T30" s="130">
        <f>M30-L30</f>
        <v>1.4417200000000019E-2</v>
      </c>
      <c r="U30" s="5"/>
      <c r="V30" s="5"/>
    </row>
    <row r="31" spans="1:23" s="4" customFormat="1" ht="78.75" x14ac:dyDescent="0.25">
      <c r="A31" s="22" t="s">
        <v>33</v>
      </c>
      <c r="B31" s="23" t="s">
        <v>35</v>
      </c>
      <c r="C31" s="25" t="s">
        <v>36</v>
      </c>
      <c r="D31" s="28">
        <v>2.7559999999999998</v>
      </c>
      <c r="E31" s="5"/>
      <c r="F31" s="5"/>
      <c r="G31" s="5"/>
      <c r="H31" s="28">
        <v>2.7559999999999998</v>
      </c>
      <c r="I31" s="124">
        <f>K31+M31+O31</f>
        <v>2.7566693999999998</v>
      </c>
      <c r="J31" s="28">
        <v>0.69</v>
      </c>
      <c r="K31" s="124">
        <f>П10!J31/1.2</f>
        <v>0.68766000000000005</v>
      </c>
      <c r="L31" s="28">
        <v>0.69</v>
      </c>
      <c r="M31" s="124">
        <f>П10!L31/1.2</f>
        <v>0.70441719999999997</v>
      </c>
      <c r="N31" s="28">
        <v>0.69</v>
      </c>
      <c r="O31" s="124">
        <f>П10!N31/1.2</f>
        <v>1.3645921999999999</v>
      </c>
      <c r="P31" s="28">
        <v>0.69</v>
      </c>
      <c r="Q31" s="28">
        <v>0</v>
      </c>
      <c r="R31" s="131">
        <f t="shared" si="0"/>
        <v>-6.6940000000004218E-4</v>
      </c>
      <c r="S31" s="5"/>
      <c r="T31" s="130">
        <f>M31-L31</f>
        <v>1.4417200000000019E-2</v>
      </c>
      <c r="U31" s="5"/>
      <c r="V31" s="5"/>
    </row>
    <row r="32" spans="1:23" s="4" customFormat="1" ht="23.25" customHeight="1" x14ac:dyDescent="0.2">
      <c r="A32" s="182" t="s">
        <v>45</v>
      </c>
      <c r="B32" s="183"/>
      <c r="C32" s="184"/>
      <c r="D32" s="28">
        <v>5.5369999999999999</v>
      </c>
      <c r="E32" s="28"/>
      <c r="F32" s="28"/>
      <c r="G32" s="28"/>
      <c r="H32" s="28">
        <v>5.5369999999999999</v>
      </c>
      <c r="I32" s="124">
        <f>K32+M32+O32</f>
        <v>4.1476693999999998</v>
      </c>
      <c r="J32" s="28">
        <v>0.69</v>
      </c>
      <c r="K32" s="124">
        <f>K22</f>
        <v>0.68766000000000005</v>
      </c>
      <c r="L32" s="28">
        <v>0.69</v>
      </c>
      <c r="M32" s="124">
        <f>M22</f>
        <v>0.70441719999999997</v>
      </c>
      <c r="N32" s="28">
        <v>3.4710000000000001</v>
      </c>
      <c r="O32" s="124">
        <f>O23+O29</f>
        <v>2.7555921999999997</v>
      </c>
      <c r="P32" s="28">
        <v>0.69</v>
      </c>
      <c r="Q32" s="28">
        <v>0</v>
      </c>
      <c r="R32" s="131">
        <f>H32-I32</f>
        <v>1.3893306000000001</v>
      </c>
      <c r="S32" s="28"/>
      <c r="T32" s="130">
        <f>M32-L32</f>
        <v>1.4417200000000019E-2</v>
      </c>
      <c r="U32" s="5"/>
      <c r="V32" s="5"/>
    </row>
    <row r="33" s="4" customFormat="1" ht="12.75" x14ac:dyDescent="0.2"/>
    <row r="34" s="4" customFormat="1" ht="12.75" x14ac:dyDescent="0.2"/>
    <row r="35" s="4" customFormat="1" ht="12.75" x14ac:dyDescent="0.2"/>
  </sheetData>
  <mergeCells count="28">
    <mergeCell ref="S1:V4"/>
    <mergeCell ref="A18:A20"/>
    <mergeCell ref="B18:B20"/>
    <mergeCell ref="C18:C20"/>
    <mergeCell ref="D18:D20"/>
    <mergeCell ref="H16:T16"/>
    <mergeCell ref="A6:V6"/>
    <mergeCell ref="A7:V7"/>
    <mergeCell ref="F10:S10"/>
    <mergeCell ref="F11:S11"/>
    <mergeCell ref="H15:V15"/>
    <mergeCell ref="V18:V20"/>
    <mergeCell ref="F18:G18"/>
    <mergeCell ref="H18:Q18"/>
    <mergeCell ref="H19:I19"/>
    <mergeCell ref="A32:C32"/>
    <mergeCell ref="A13:T13"/>
    <mergeCell ref="T18:U19"/>
    <mergeCell ref="R18:S18"/>
    <mergeCell ref="R19:R20"/>
    <mergeCell ref="S19:S20"/>
    <mergeCell ref="J19:K19"/>
    <mergeCell ref="L19:M19"/>
    <mergeCell ref="N19:O19"/>
    <mergeCell ref="P19:Q19"/>
    <mergeCell ref="E18:E20"/>
    <mergeCell ref="F19:F20"/>
    <mergeCell ref="G19:G20"/>
  </mergeCells>
  <pageMargins left="0.39370078740157483" right="0.39370078740157483" top="0.78740157480314965" bottom="0.39370078740157483" header="0.27559055118110237" footer="0.27559055118110237"/>
  <pageSetup paperSize="8" scale="84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CA37"/>
  <sheetViews>
    <sheetView topLeftCell="A13" zoomScale="60" zoomScaleNormal="60" workbookViewId="0">
      <pane xSplit="4" ySplit="11" topLeftCell="P30" activePane="bottomRight" state="frozen"/>
      <selection activeCell="A13" sqref="A13"/>
      <selection pane="topRight" activeCell="E13" sqref="E13"/>
      <selection pane="bottomLeft" activeCell="A24" sqref="A24"/>
      <selection pane="bottomRight" activeCell="BK30" sqref="BK30"/>
    </sheetView>
  </sheetViews>
  <sheetFormatPr defaultColWidth="9.7109375" defaultRowHeight="15.75" x14ac:dyDescent="0.25"/>
  <cols>
    <col min="1" max="1" width="8.7109375" style="1" customWidth="1"/>
    <col min="2" max="2" width="21.7109375" style="1" customWidth="1"/>
    <col min="3" max="3" width="17.28515625" style="1" customWidth="1"/>
    <col min="4" max="4" width="13.7109375" style="1" customWidth="1"/>
    <col min="5" max="5" width="10.28515625" style="1" customWidth="1"/>
    <col min="6" max="6" width="7.28515625" style="1" customWidth="1"/>
    <col min="7" max="11" width="6.7109375" style="1" customWidth="1"/>
    <col min="12" max="12" width="10.28515625" style="1" customWidth="1"/>
    <col min="13" max="13" width="7.28515625" style="1" customWidth="1"/>
    <col min="14" max="18" width="6.7109375" style="1" customWidth="1"/>
    <col min="19" max="19" width="10.28515625" style="1" customWidth="1"/>
    <col min="20" max="20" width="7.28515625" style="1" customWidth="1"/>
    <col min="21" max="25" width="6.7109375" style="1" customWidth="1"/>
    <col min="26" max="26" width="10.28515625" style="1" customWidth="1"/>
    <col min="27" max="27" width="7.28515625" style="1" customWidth="1"/>
    <col min="28" max="32" width="6.7109375" style="1" customWidth="1"/>
    <col min="33" max="33" width="10.28515625" style="1" customWidth="1"/>
    <col min="34" max="34" width="7.28515625" style="1" customWidth="1"/>
    <col min="35" max="39" width="6.7109375" style="1" customWidth="1"/>
    <col min="40" max="40" width="10.28515625" style="1" customWidth="1"/>
    <col min="41" max="41" width="7.28515625" style="1" customWidth="1"/>
    <col min="42" max="46" width="6.7109375" style="1" customWidth="1"/>
    <col min="47" max="47" width="10.28515625" style="1" customWidth="1"/>
    <col min="48" max="48" width="7.28515625" style="1" customWidth="1"/>
    <col min="49" max="53" width="6.7109375" style="1" customWidth="1"/>
    <col min="54" max="54" width="10.28515625" style="1" customWidth="1"/>
    <col min="55" max="55" width="7.28515625" style="1" customWidth="1"/>
    <col min="56" max="60" width="6.7109375" style="1" customWidth="1"/>
    <col min="61" max="61" width="10.28515625" style="1" customWidth="1"/>
    <col min="62" max="62" width="9.28515625" style="1" customWidth="1"/>
    <col min="63" max="67" width="6.7109375" style="1" customWidth="1"/>
    <col min="68" max="68" width="10.28515625" style="1" customWidth="1"/>
    <col min="69" max="69" width="7.28515625" style="1" customWidth="1"/>
    <col min="70" max="74" width="6.7109375" style="1" customWidth="1"/>
    <col min="75" max="75" width="8.7109375" style="1" customWidth="1"/>
    <col min="76" max="76" width="5.7109375" style="1" customWidth="1"/>
    <col min="77" max="77" width="8.7109375" style="1" customWidth="1"/>
    <col min="78" max="78" width="5.7109375" style="1" customWidth="1"/>
    <col min="79" max="79" width="10.7109375" style="1" customWidth="1"/>
    <col min="80" max="16384" width="9.7109375" style="1"/>
  </cols>
  <sheetData>
    <row r="1" spans="1:24" s="2" customFormat="1" ht="11.25" x14ac:dyDescent="0.2">
      <c r="U1" s="161" t="s">
        <v>65</v>
      </c>
      <c r="V1" s="161"/>
      <c r="W1" s="161"/>
      <c r="X1" s="161"/>
    </row>
    <row r="2" spans="1:24" s="2" customFormat="1" ht="11.25" x14ac:dyDescent="0.2">
      <c r="U2" s="161"/>
      <c r="V2" s="161"/>
      <c r="W2" s="161"/>
      <c r="X2" s="161"/>
    </row>
    <row r="3" spans="1:24" s="2" customFormat="1" ht="11.25" x14ac:dyDescent="0.2">
      <c r="U3" s="161"/>
      <c r="V3" s="161"/>
      <c r="W3" s="161"/>
      <c r="X3" s="161"/>
    </row>
    <row r="4" spans="1:24" s="2" customFormat="1" ht="11.25" x14ac:dyDescent="0.2">
      <c r="U4" s="161"/>
      <c r="V4" s="161"/>
      <c r="W4" s="161"/>
      <c r="X4" s="161"/>
    </row>
    <row r="6" spans="1:24" s="39" customFormat="1" ht="16.5" x14ac:dyDescent="0.25">
      <c r="A6" s="207" t="s">
        <v>66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</row>
    <row r="7" spans="1:24" s="39" customFormat="1" ht="16.5" x14ac:dyDescent="0.25">
      <c r="A7" s="207" t="s">
        <v>934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</row>
    <row r="10" spans="1:24" s="4" customFormat="1" ht="12.75" x14ac:dyDescent="0.2">
      <c r="E10" s="40" t="s">
        <v>0</v>
      </c>
      <c r="F10" s="209" t="s">
        <v>29</v>
      </c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</row>
    <row r="11" spans="1:24" s="7" customFormat="1" ht="10.5" x14ac:dyDescent="0.2">
      <c r="F11" s="162" t="s">
        <v>1</v>
      </c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</row>
    <row r="13" spans="1:24" s="4" customFormat="1" ht="12.75" x14ac:dyDescent="0.2">
      <c r="A13" s="208" t="s">
        <v>67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</row>
    <row r="15" spans="1:24" s="4" customFormat="1" ht="12.75" x14ac:dyDescent="0.2">
      <c r="B15" s="210" t="s">
        <v>2</v>
      </c>
      <c r="C15" s="165"/>
      <c r="D15" s="165"/>
      <c r="E15" s="165"/>
      <c r="F15" s="165"/>
      <c r="G15" s="165"/>
      <c r="H15" s="165"/>
      <c r="I15" s="211" t="s">
        <v>929</v>
      </c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2"/>
      <c r="V15" s="212"/>
      <c r="W15" s="212"/>
      <c r="X15" s="212"/>
    </row>
    <row r="16" spans="1:24" s="7" customFormat="1" ht="10.5" x14ac:dyDescent="0.2">
      <c r="I16" s="162" t="s">
        <v>3</v>
      </c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</row>
    <row r="18" spans="1:79" s="41" customFormat="1" ht="12" customHeight="1" x14ac:dyDescent="0.2">
      <c r="A18" s="201" t="s">
        <v>4</v>
      </c>
      <c r="B18" s="201" t="s">
        <v>5</v>
      </c>
      <c r="C18" s="201" t="s">
        <v>6</v>
      </c>
      <c r="D18" s="201" t="s">
        <v>68</v>
      </c>
      <c r="E18" s="204" t="s">
        <v>922</v>
      </c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5"/>
      <c r="BW18" s="192" t="s">
        <v>69</v>
      </c>
      <c r="BX18" s="193"/>
      <c r="BY18" s="193"/>
      <c r="BZ18" s="194"/>
      <c r="CA18" s="201" t="s">
        <v>10</v>
      </c>
    </row>
    <row r="19" spans="1:79" s="41" customFormat="1" ht="12" x14ac:dyDescent="0.2">
      <c r="A19" s="202"/>
      <c r="B19" s="202"/>
      <c r="C19" s="202"/>
      <c r="D19" s="202"/>
      <c r="E19" s="204" t="s">
        <v>7</v>
      </c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5"/>
      <c r="AN19" s="204" t="s">
        <v>8</v>
      </c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5"/>
      <c r="BW19" s="195"/>
      <c r="BX19" s="196"/>
      <c r="BY19" s="196"/>
      <c r="BZ19" s="197"/>
      <c r="CA19" s="202"/>
    </row>
    <row r="20" spans="1:79" s="41" customFormat="1" ht="12" x14ac:dyDescent="0.2">
      <c r="A20" s="202"/>
      <c r="B20" s="202"/>
      <c r="C20" s="202"/>
      <c r="D20" s="202"/>
      <c r="E20" s="204" t="s">
        <v>14</v>
      </c>
      <c r="F20" s="206"/>
      <c r="G20" s="206"/>
      <c r="H20" s="206"/>
      <c r="I20" s="206"/>
      <c r="J20" s="206"/>
      <c r="K20" s="205"/>
      <c r="L20" s="204" t="s">
        <v>15</v>
      </c>
      <c r="M20" s="206"/>
      <c r="N20" s="206"/>
      <c r="O20" s="206"/>
      <c r="P20" s="206"/>
      <c r="Q20" s="206"/>
      <c r="R20" s="205"/>
      <c r="S20" s="204" t="s">
        <v>16</v>
      </c>
      <c r="T20" s="206"/>
      <c r="U20" s="206"/>
      <c r="V20" s="206"/>
      <c r="W20" s="206"/>
      <c r="X20" s="206"/>
      <c r="Y20" s="205"/>
      <c r="Z20" s="204" t="s">
        <v>17</v>
      </c>
      <c r="AA20" s="206"/>
      <c r="AB20" s="206"/>
      <c r="AC20" s="206"/>
      <c r="AD20" s="206"/>
      <c r="AE20" s="206"/>
      <c r="AF20" s="205"/>
      <c r="AG20" s="204" t="s">
        <v>18</v>
      </c>
      <c r="AH20" s="206"/>
      <c r="AI20" s="206"/>
      <c r="AJ20" s="206"/>
      <c r="AK20" s="206"/>
      <c r="AL20" s="206"/>
      <c r="AM20" s="205"/>
      <c r="AN20" s="204" t="s">
        <v>14</v>
      </c>
      <c r="AO20" s="206"/>
      <c r="AP20" s="206"/>
      <c r="AQ20" s="206"/>
      <c r="AR20" s="206"/>
      <c r="AS20" s="206"/>
      <c r="AT20" s="205"/>
      <c r="AU20" s="204" t="s">
        <v>15</v>
      </c>
      <c r="AV20" s="206"/>
      <c r="AW20" s="206"/>
      <c r="AX20" s="206"/>
      <c r="AY20" s="206"/>
      <c r="AZ20" s="206"/>
      <c r="BA20" s="205"/>
      <c r="BB20" s="204" t="s">
        <v>16</v>
      </c>
      <c r="BC20" s="206"/>
      <c r="BD20" s="206"/>
      <c r="BE20" s="206"/>
      <c r="BF20" s="206"/>
      <c r="BG20" s="206"/>
      <c r="BH20" s="205"/>
      <c r="BI20" s="204" t="s">
        <v>17</v>
      </c>
      <c r="BJ20" s="206"/>
      <c r="BK20" s="206"/>
      <c r="BL20" s="206"/>
      <c r="BM20" s="206"/>
      <c r="BN20" s="206"/>
      <c r="BO20" s="205"/>
      <c r="BP20" s="204" t="s">
        <v>18</v>
      </c>
      <c r="BQ20" s="206"/>
      <c r="BR20" s="206"/>
      <c r="BS20" s="206"/>
      <c r="BT20" s="206"/>
      <c r="BU20" s="206"/>
      <c r="BV20" s="205"/>
      <c r="BW20" s="198"/>
      <c r="BX20" s="199"/>
      <c r="BY20" s="199"/>
      <c r="BZ20" s="200"/>
      <c r="CA20" s="202"/>
    </row>
    <row r="21" spans="1:79" s="41" customFormat="1" ht="30.75" customHeight="1" x14ac:dyDescent="0.2">
      <c r="A21" s="202"/>
      <c r="B21" s="202"/>
      <c r="C21" s="202"/>
      <c r="D21" s="202"/>
      <c r="E21" s="42" t="s">
        <v>70</v>
      </c>
      <c r="F21" s="204" t="s">
        <v>71</v>
      </c>
      <c r="G21" s="206"/>
      <c r="H21" s="206"/>
      <c r="I21" s="206"/>
      <c r="J21" s="206"/>
      <c r="K21" s="205"/>
      <c r="L21" s="42" t="s">
        <v>70</v>
      </c>
      <c r="M21" s="204" t="s">
        <v>71</v>
      </c>
      <c r="N21" s="206"/>
      <c r="O21" s="206"/>
      <c r="P21" s="206"/>
      <c r="Q21" s="206"/>
      <c r="R21" s="205"/>
      <c r="S21" s="42" t="s">
        <v>70</v>
      </c>
      <c r="T21" s="204" t="s">
        <v>71</v>
      </c>
      <c r="U21" s="206"/>
      <c r="V21" s="206"/>
      <c r="W21" s="206"/>
      <c r="X21" s="206"/>
      <c r="Y21" s="205"/>
      <c r="Z21" s="42" t="s">
        <v>70</v>
      </c>
      <c r="AA21" s="204" t="s">
        <v>71</v>
      </c>
      <c r="AB21" s="206"/>
      <c r="AC21" s="206"/>
      <c r="AD21" s="206"/>
      <c r="AE21" s="206"/>
      <c r="AF21" s="205"/>
      <c r="AG21" s="42" t="s">
        <v>70</v>
      </c>
      <c r="AH21" s="204" t="s">
        <v>71</v>
      </c>
      <c r="AI21" s="206"/>
      <c r="AJ21" s="206"/>
      <c r="AK21" s="206"/>
      <c r="AL21" s="206"/>
      <c r="AM21" s="205"/>
      <c r="AN21" s="42" t="s">
        <v>70</v>
      </c>
      <c r="AO21" s="204" t="s">
        <v>71</v>
      </c>
      <c r="AP21" s="206"/>
      <c r="AQ21" s="206"/>
      <c r="AR21" s="206"/>
      <c r="AS21" s="206"/>
      <c r="AT21" s="205"/>
      <c r="AU21" s="42" t="s">
        <v>70</v>
      </c>
      <c r="AV21" s="204" t="s">
        <v>71</v>
      </c>
      <c r="AW21" s="206"/>
      <c r="AX21" s="206"/>
      <c r="AY21" s="206"/>
      <c r="AZ21" s="206"/>
      <c r="BA21" s="205"/>
      <c r="BB21" s="42" t="s">
        <v>70</v>
      </c>
      <c r="BC21" s="204" t="s">
        <v>71</v>
      </c>
      <c r="BD21" s="206"/>
      <c r="BE21" s="206"/>
      <c r="BF21" s="206"/>
      <c r="BG21" s="206"/>
      <c r="BH21" s="205"/>
      <c r="BI21" s="42" t="s">
        <v>70</v>
      </c>
      <c r="BJ21" s="204" t="s">
        <v>71</v>
      </c>
      <c r="BK21" s="206"/>
      <c r="BL21" s="206"/>
      <c r="BM21" s="206"/>
      <c r="BN21" s="206"/>
      <c r="BO21" s="205"/>
      <c r="BP21" s="42" t="s">
        <v>70</v>
      </c>
      <c r="BQ21" s="204" t="s">
        <v>71</v>
      </c>
      <c r="BR21" s="206"/>
      <c r="BS21" s="206"/>
      <c r="BT21" s="206"/>
      <c r="BU21" s="206"/>
      <c r="BV21" s="205"/>
      <c r="BW21" s="204" t="s">
        <v>72</v>
      </c>
      <c r="BX21" s="205"/>
      <c r="BY21" s="204" t="s">
        <v>71</v>
      </c>
      <c r="BZ21" s="205"/>
      <c r="CA21" s="202"/>
    </row>
    <row r="22" spans="1:79" s="41" customFormat="1" ht="51.75" customHeight="1" x14ac:dyDescent="0.2">
      <c r="A22" s="203"/>
      <c r="B22" s="203"/>
      <c r="C22" s="203"/>
      <c r="D22" s="203"/>
      <c r="E22" s="43" t="s">
        <v>73</v>
      </c>
      <c r="F22" s="43" t="s">
        <v>73</v>
      </c>
      <c r="G22" s="43" t="s">
        <v>74</v>
      </c>
      <c r="H22" s="43" t="s">
        <v>75</v>
      </c>
      <c r="I22" s="43" t="s">
        <v>76</v>
      </c>
      <c r="J22" s="43" t="s">
        <v>77</v>
      </c>
      <c r="K22" s="43" t="s">
        <v>78</v>
      </c>
      <c r="L22" s="43" t="s">
        <v>73</v>
      </c>
      <c r="M22" s="43" t="s">
        <v>73</v>
      </c>
      <c r="N22" s="43" t="s">
        <v>74</v>
      </c>
      <c r="O22" s="43" t="s">
        <v>75</v>
      </c>
      <c r="P22" s="43" t="s">
        <v>76</v>
      </c>
      <c r="Q22" s="43" t="s">
        <v>77</v>
      </c>
      <c r="R22" s="43" t="s">
        <v>78</v>
      </c>
      <c r="S22" s="43" t="s">
        <v>73</v>
      </c>
      <c r="T22" s="43" t="s">
        <v>73</v>
      </c>
      <c r="U22" s="43" t="s">
        <v>74</v>
      </c>
      <c r="V22" s="43" t="s">
        <v>75</v>
      </c>
      <c r="W22" s="43" t="s">
        <v>76</v>
      </c>
      <c r="X22" s="43" t="s">
        <v>77</v>
      </c>
      <c r="Y22" s="43" t="s">
        <v>78</v>
      </c>
      <c r="Z22" s="43" t="s">
        <v>73</v>
      </c>
      <c r="AA22" s="43" t="s">
        <v>73</v>
      </c>
      <c r="AB22" s="43" t="s">
        <v>74</v>
      </c>
      <c r="AC22" s="43" t="s">
        <v>75</v>
      </c>
      <c r="AD22" s="43" t="s">
        <v>76</v>
      </c>
      <c r="AE22" s="43" t="s">
        <v>77</v>
      </c>
      <c r="AF22" s="43" t="s">
        <v>78</v>
      </c>
      <c r="AG22" s="43" t="s">
        <v>73</v>
      </c>
      <c r="AH22" s="43" t="s">
        <v>73</v>
      </c>
      <c r="AI22" s="43" t="s">
        <v>74</v>
      </c>
      <c r="AJ22" s="43" t="s">
        <v>75</v>
      </c>
      <c r="AK22" s="43" t="s">
        <v>76</v>
      </c>
      <c r="AL22" s="43" t="s">
        <v>77</v>
      </c>
      <c r="AM22" s="43" t="s">
        <v>78</v>
      </c>
      <c r="AN22" s="43" t="s">
        <v>73</v>
      </c>
      <c r="AO22" s="43" t="s">
        <v>73</v>
      </c>
      <c r="AP22" s="43" t="s">
        <v>74</v>
      </c>
      <c r="AQ22" s="43" t="s">
        <v>75</v>
      </c>
      <c r="AR22" s="43" t="s">
        <v>76</v>
      </c>
      <c r="AS22" s="43" t="s">
        <v>77</v>
      </c>
      <c r="AT22" s="43" t="s">
        <v>78</v>
      </c>
      <c r="AU22" s="43" t="s">
        <v>73</v>
      </c>
      <c r="AV22" s="43" t="s">
        <v>73</v>
      </c>
      <c r="AW22" s="43" t="s">
        <v>74</v>
      </c>
      <c r="AX22" s="43" t="s">
        <v>75</v>
      </c>
      <c r="AY22" s="43" t="s">
        <v>76</v>
      </c>
      <c r="AZ22" s="43" t="s">
        <v>77</v>
      </c>
      <c r="BA22" s="43" t="s">
        <v>78</v>
      </c>
      <c r="BB22" s="43" t="s">
        <v>73</v>
      </c>
      <c r="BC22" s="43" t="s">
        <v>73</v>
      </c>
      <c r="BD22" s="43" t="s">
        <v>74</v>
      </c>
      <c r="BE22" s="43" t="s">
        <v>75</v>
      </c>
      <c r="BF22" s="43" t="s">
        <v>76</v>
      </c>
      <c r="BG22" s="43" t="s">
        <v>77</v>
      </c>
      <c r="BH22" s="43" t="s">
        <v>78</v>
      </c>
      <c r="BI22" s="43" t="s">
        <v>73</v>
      </c>
      <c r="BJ22" s="43" t="s">
        <v>73</v>
      </c>
      <c r="BK22" s="43" t="s">
        <v>74</v>
      </c>
      <c r="BL22" s="43" t="s">
        <v>75</v>
      </c>
      <c r="BM22" s="43" t="s">
        <v>76</v>
      </c>
      <c r="BN22" s="43" t="s">
        <v>77</v>
      </c>
      <c r="BO22" s="43" t="s">
        <v>78</v>
      </c>
      <c r="BP22" s="43" t="s">
        <v>73</v>
      </c>
      <c r="BQ22" s="43" t="s">
        <v>73</v>
      </c>
      <c r="BR22" s="43" t="s">
        <v>74</v>
      </c>
      <c r="BS22" s="43" t="s">
        <v>75</v>
      </c>
      <c r="BT22" s="43" t="s">
        <v>76</v>
      </c>
      <c r="BU22" s="43" t="s">
        <v>77</v>
      </c>
      <c r="BV22" s="43" t="s">
        <v>78</v>
      </c>
      <c r="BW22" s="42" t="s">
        <v>64</v>
      </c>
      <c r="BX22" s="42" t="s">
        <v>9</v>
      </c>
      <c r="BY22" s="42" t="s">
        <v>64</v>
      </c>
      <c r="BZ22" s="42" t="s">
        <v>9</v>
      </c>
      <c r="CA22" s="203"/>
    </row>
    <row r="23" spans="1:79" s="44" customFormat="1" ht="12" x14ac:dyDescent="0.2">
      <c r="A23" s="45">
        <v>1</v>
      </c>
      <c r="B23" s="45">
        <v>2</v>
      </c>
      <c r="C23" s="45">
        <v>3</v>
      </c>
      <c r="D23" s="45">
        <v>4</v>
      </c>
      <c r="E23" s="45" t="s">
        <v>79</v>
      </c>
      <c r="F23" s="45" t="s">
        <v>80</v>
      </c>
      <c r="G23" s="45" t="s">
        <v>81</v>
      </c>
      <c r="H23" s="45" t="s">
        <v>82</v>
      </c>
      <c r="I23" s="45" t="s">
        <v>83</v>
      </c>
      <c r="J23" s="45" t="s">
        <v>84</v>
      </c>
      <c r="K23" s="45" t="s">
        <v>85</v>
      </c>
      <c r="L23" s="45" t="s">
        <v>86</v>
      </c>
      <c r="M23" s="45" t="s">
        <v>87</v>
      </c>
      <c r="N23" s="45" t="s">
        <v>88</v>
      </c>
      <c r="O23" s="45" t="s">
        <v>89</v>
      </c>
      <c r="P23" s="45" t="s">
        <v>90</v>
      </c>
      <c r="Q23" s="45" t="s">
        <v>91</v>
      </c>
      <c r="R23" s="45" t="s">
        <v>92</v>
      </c>
      <c r="S23" s="45" t="s">
        <v>93</v>
      </c>
      <c r="T23" s="45" t="s">
        <v>94</v>
      </c>
      <c r="U23" s="45" t="s">
        <v>95</v>
      </c>
      <c r="V23" s="45" t="s">
        <v>96</v>
      </c>
      <c r="W23" s="45" t="s">
        <v>97</v>
      </c>
      <c r="X23" s="45" t="s">
        <v>98</v>
      </c>
      <c r="Y23" s="45" t="s">
        <v>99</v>
      </c>
      <c r="Z23" s="45" t="s">
        <v>100</v>
      </c>
      <c r="AA23" s="45" t="s">
        <v>101</v>
      </c>
      <c r="AB23" s="45" t="s">
        <v>102</v>
      </c>
      <c r="AC23" s="45" t="s">
        <v>103</v>
      </c>
      <c r="AD23" s="45" t="s">
        <v>104</v>
      </c>
      <c r="AE23" s="45" t="s">
        <v>105</v>
      </c>
      <c r="AF23" s="45" t="s">
        <v>106</v>
      </c>
      <c r="AG23" s="45" t="s">
        <v>107</v>
      </c>
      <c r="AH23" s="45" t="s">
        <v>108</v>
      </c>
      <c r="AI23" s="45" t="s">
        <v>109</v>
      </c>
      <c r="AJ23" s="45" t="s">
        <v>110</v>
      </c>
      <c r="AK23" s="45" t="s">
        <v>111</v>
      </c>
      <c r="AL23" s="45" t="s">
        <v>112</v>
      </c>
      <c r="AM23" s="45" t="s">
        <v>113</v>
      </c>
      <c r="AN23" s="45" t="s">
        <v>114</v>
      </c>
      <c r="AO23" s="45" t="s">
        <v>115</v>
      </c>
      <c r="AP23" s="45" t="s">
        <v>116</v>
      </c>
      <c r="AQ23" s="45" t="s">
        <v>117</v>
      </c>
      <c r="AR23" s="45" t="s">
        <v>118</v>
      </c>
      <c r="AS23" s="45" t="s">
        <v>119</v>
      </c>
      <c r="AT23" s="45" t="s">
        <v>120</v>
      </c>
      <c r="AU23" s="45" t="s">
        <v>121</v>
      </c>
      <c r="AV23" s="45" t="s">
        <v>122</v>
      </c>
      <c r="AW23" s="45" t="s">
        <v>123</v>
      </c>
      <c r="AX23" s="45" t="s">
        <v>124</v>
      </c>
      <c r="AY23" s="45" t="s">
        <v>125</v>
      </c>
      <c r="AZ23" s="45" t="s">
        <v>126</v>
      </c>
      <c r="BA23" s="45" t="s">
        <v>127</v>
      </c>
      <c r="BB23" s="45" t="s">
        <v>128</v>
      </c>
      <c r="BC23" s="45" t="s">
        <v>129</v>
      </c>
      <c r="BD23" s="45" t="s">
        <v>130</v>
      </c>
      <c r="BE23" s="45" t="s">
        <v>131</v>
      </c>
      <c r="BF23" s="45" t="s">
        <v>132</v>
      </c>
      <c r="BG23" s="45" t="s">
        <v>133</v>
      </c>
      <c r="BH23" s="45" t="s">
        <v>134</v>
      </c>
      <c r="BI23" s="45" t="s">
        <v>135</v>
      </c>
      <c r="BJ23" s="45" t="s">
        <v>136</v>
      </c>
      <c r="BK23" s="45" t="s">
        <v>137</v>
      </c>
      <c r="BL23" s="45" t="s">
        <v>138</v>
      </c>
      <c r="BM23" s="45" t="s">
        <v>139</v>
      </c>
      <c r="BN23" s="45" t="s">
        <v>140</v>
      </c>
      <c r="BO23" s="45" t="s">
        <v>141</v>
      </c>
      <c r="BP23" s="45" t="s">
        <v>142</v>
      </c>
      <c r="BQ23" s="45" t="s">
        <v>143</v>
      </c>
      <c r="BR23" s="45" t="s">
        <v>144</v>
      </c>
      <c r="BS23" s="45" t="s">
        <v>145</v>
      </c>
      <c r="BT23" s="45" t="s">
        <v>146</v>
      </c>
      <c r="BU23" s="45" t="s">
        <v>147</v>
      </c>
      <c r="BV23" s="45" t="s">
        <v>148</v>
      </c>
      <c r="BW23" s="45" t="s">
        <v>149</v>
      </c>
      <c r="BX23" s="45" t="s">
        <v>150</v>
      </c>
      <c r="BY23" s="45" t="s">
        <v>151</v>
      </c>
      <c r="BZ23" s="45" t="s">
        <v>152</v>
      </c>
      <c r="CA23" s="45" t="s">
        <v>153</v>
      </c>
    </row>
    <row r="24" spans="1:79" s="46" customFormat="1" ht="76.5" customHeight="1" x14ac:dyDescent="0.2">
      <c r="A24" s="9" t="s">
        <v>23</v>
      </c>
      <c r="B24" s="37" t="s">
        <v>24</v>
      </c>
      <c r="C24" s="47"/>
      <c r="D24" s="138">
        <v>5.5410000000000004</v>
      </c>
      <c r="E24" s="28">
        <v>0</v>
      </c>
      <c r="F24" s="138">
        <v>5.5410000000000004</v>
      </c>
      <c r="G24" s="48">
        <v>0</v>
      </c>
      <c r="H24" s="50">
        <v>0</v>
      </c>
      <c r="I24" s="50">
        <v>0</v>
      </c>
      <c r="J24" s="50">
        <v>0</v>
      </c>
      <c r="K24" s="94">
        <v>0</v>
      </c>
      <c r="L24" s="94">
        <v>0</v>
      </c>
      <c r="M24" s="138">
        <v>0.69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28">
        <v>0</v>
      </c>
      <c r="T24" s="138">
        <v>0.69</v>
      </c>
      <c r="U24" s="42">
        <v>0</v>
      </c>
      <c r="V24" s="42">
        <v>0</v>
      </c>
      <c r="W24" s="42">
        <v>0</v>
      </c>
      <c r="X24" s="42">
        <v>0</v>
      </c>
      <c r="Y24" s="51">
        <v>0</v>
      </c>
      <c r="Z24" s="28">
        <v>0</v>
      </c>
      <c r="AA24" s="138">
        <v>3.4710000000000001</v>
      </c>
      <c r="AB24" s="42">
        <v>0</v>
      </c>
      <c r="AC24" s="42">
        <v>0</v>
      </c>
      <c r="AD24" s="42">
        <v>0</v>
      </c>
      <c r="AE24" s="42">
        <v>0</v>
      </c>
      <c r="AF24" s="51">
        <v>0</v>
      </c>
      <c r="AG24" s="28">
        <v>0</v>
      </c>
      <c r="AH24" s="138">
        <v>0.69</v>
      </c>
      <c r="AI24" s="42">
        <v>0</v>
      </c>
      <c r="AJ24" s="42">
        <v>0</v>
      </c>
      <c r="AK24" s="42">
        <v>0</v>
      </c>
      <c r="AL24" s="42">
        <v>0</v>
      </c>
      <c r="AM24" s="95">
        <v>0</v>
      </c>
      <c r="AN24" s="42">
        <v>0</v>
      </c>
      <c r="AO24" s="138">
        <f>AV24+BC24</f>
        <v>1.3920772000000001</v>
      </c>
      <c r="AP24" s="132">
        <v>0</v>
      </c>
      <c r="AQ24" s="132">
        <v>0</v>
      </c>
      <c r="AR24" s="132">
        <v>0</v>
      </c>
      <c r="AS24" s="132">
        <v>0</v>
      </c>
      <c r="AT24" s="132">
        <v>0</v>
      </c>
      <c r="AU24" s="132">
        <v>0</v>
      </c>
      <c r="AV24" s="138">
        <v>0.68766000000000005</v>
      </c>
      <c r="AW24" s="42">
        <v>0</v>
      </c>
      <c r="AX24" s="42">
        <v>0</v>
      </c>
      <c r="AY24" s="42">
        <v>0</v>
      </c>
      <c r="AZ24" s="42">
        <v>0</v>
      </c>
      <c r="BA24" s="96">
        <v>0</v>
      </c>
      <c r="BB24" s="42">
        <v>0</v>
      </c>
      <c r="BC24" s="138">
        <v>0.70441719999999997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275">
        <f>BJ31+BJ25</f>
        <v>2.7555921999999997</v>
      </c>
      <c r="BK24" s="132">
        <v>0</v>
      </c>
      <c r="BL24" s="132">
        <v>0</v>
      </c>
      <c r="BM24" s="132">
        <v>0</v>
      </c>
      <c r="BN24" s="132">
        <v>0</v>
      </c>
      <c r="BO24" s="132">
        <v>0</v>
      </c>
      <c r="BP24" s="132">
        <v>0</v>
      </c>
      <c r="BQ24" s="132">
        <v>0</v>
      </c>
      <c r="BR24" s="132">
        <v>0</v>
      </c>
      <c r="BS24" s="132">
        <v>0</v>
      </c>
      <c r="BT24" s="132">
        <v>0</v>
      </c>
      <c r="BU24" s="132">
        <v>0</v>
      </c>
      <c r="BV24" s="132">
        <v>0</v>
      </c>
      <c r="BW24" s="132">
        <v>0</v>
      </c>
      <c r="BX24" s="132">
        <v>0</v>
      </c>
      <c r="BY24" s="275">
        <f>BJ24-AA24</f>
        <v>-0.71540780000000037</v>
      </c>
      <c r="BZ24" s="42"/>
      <c r="CA24" s="42"/>
    </row>
    <row r="25" spans="1:79" s="46" customFormat="1" ht="137.25" customHeight="1" x14ac:dyDescent="0.2">
      <c r="A25" s="12" t="s">
        <v>25</v>
      </c>
      <c r="B25" s="37" t="s">
        <v>26</v>
      </c>
      <c r="C25" s="47"/>
      <c r="D25" s="138">
        <v>2.7810000000000001</v>
      </c>
      <c r="E25" s="28">
        <v>0</v>
      </c>
      <c r="F25" s="138">
        <v>2.7810000000000001</v>
      </c>
      <c r="G25" s="48">
        <v>0</v>
      </c>
      <c r="H25" s="50">
        <v>0</v>
      </c>
      <c r="I25" s="50">
        <v>0</v>
      </c>
      <c r="J25" s="50">
        <v>0</v>
      </c>
      <c r="K25" s="50">
        <v>0</v>
      </c>
      <c r="L25" s="28">
        <v>0</v>
      </c>
      <c r="M25" s="138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28">
        <v>0</v>
      </c>
      <c r="T25" s="138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28">
        <v>0</v>
      </c>
      <c r="AA25" s="138">
        <v>2.7810000000000001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28">
        <v>0</v>
      </c>
      <c r="AH25" s="138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138">
        <v>0</v>
      </c>
      <c r="AP25" s="42">
        <v>0</v>
      </c>
      <c r="AQ25" s="42">
        <v>0</v>
      </c>
      <c r="AR25" s="42">
        <v>0</v>
      </c>
      <c r="AS25" s="42">
        <v>0</v>
      </c>
      <c r="AT25" s="42">
        <v>0</v>
      </c>
      <c r="AU25" s="42">
        <v>0</v>
      </c>
      <c r="AV25" s="138">
        <v>0</v>
      </c>
      <c r="AW25" s="42">
        <v>0</v>
      </c>
      <c r="AX25" s="42">
        <v>0</v>
      </c>
      <c r="AY25" s="42">
        <v>0</v>
      </c>
      <c r="AZ25" s="42">
        <v>0</v>
      </c>
      <c r="BA25" s="42">
        <v>0</v>
      </c>
      <c r="BB25" s="42">
        <v>0</v>
      </c>
      <c r="BC25" s="42">
        <v>0</v>
      </c>
      <c r="BD25" s="42">
        <v>0</v>
      </c>
      <c r="BE25" s="42">
        <v>0</v>
      </c>
      <c r="BF25" s="42">
        <v>0</v>
      </c>
      <c r="BG25" s="42">
        <v>0</v>
      </c>
      <c r="BH25" s="42">
        <v>0</v>
      </c>
      <c r="BI25" s="42">
        <v>0</v>
      </c>
      <c r="BJ25" s="278">
        <f>BJ26</f>
        <v>1.391</v>
      </c>
      <c r="BK25" s="132">
        <v>0</v>
      </c>
      <c r="BL25" s="132">
        <v>0</v>
      </c>
      <c r="BM25" s="132">
        <v>0</v>
      </c>
      <c r="BN25" s="132">
        <v>0</v>
      </c>
      <c r="BO25" s="132">
        <v>0</v>
      </c>
      <c r="BP25" s="132">
        <v>0</v>
      </c>
      <c r="BQ25" s="132">
        <v>0</v>
      </c>
      <c r="BR25" s="132">
        <v>0</v>
      </c>
      <c r="BS25" s="132">
        <v>0</v>
      </c>
      <c r="BT25" s="132">
        <v>0</v>
      </c>
      <c r="BU25" s="132">
        <v>0</v>
      </c>
      <c r="BV25" s="132">
        <v>0</v>
      </c>
      <c r="BW25" s="132">
        <v>0</v>
      </c>
      <c r="BX25" s="132">
        <v>0</v>
      </c>
      <c r="BY25" s="275"/>
      <c r="BZ25" s="42"/>
      <c r="CA25" s="42"/>
    </row>
    <row r="26" spans="1:79" s="4" customFormat="1" ht="63" customHeight="1" x14ac:dyDescent="0.2">
      <c r="A26" s="12" t="s">
        <v>27</v>
      </c>
      <c r="B26" s="37" t="s">
        <v>28</v>
      </c>
      <c r="C26" s="47"/>
      <c r="D26" s="138">
        <v>2.7810000000000001</v>
      </c>
      <c r="E26" s="28">
        <v>0</v>
      </c>
      <c r="F26" s="138">
        <v>2.7810000000000001</v>
      </c>
      <c r="G26" s="48">
        <v>0</v>
      </c>
      <c r="H26" s="50">
        <v>0</v>
      </c>
      <c r="I26" s="50">
        <v>0</v>
      </c>
      <c r="J26" s="50">
        <v>0</v>
      </c>
      <c r="K26" s="50">
        <v>0</v>
      </c>
      <c r="L26" s="28">
        <v>0</v>
      </c>
      <c r="M26" s="138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28">
        <v>0</v>
      </c>
      <c r="T26" s="138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28">
        <v>0</v>
      </c>
      <c r="AA26" s="138">
        <v>2.7810000000000001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28">
        <v>0</v>
      </c>
      <c r="AH26" s="138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138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138">
        <v>0</v>
      </c>
      <c r="AW26" s="42">
        <v>0</v>
      </c>
      <c r="AX26" s="42">
        <v>0</v>
      </c>
      <c r="AY26" s="42">
        <v>0</v>
      </c>
      <c r="AZ26" s="42">
        <v>0</v>
      </c>
      <c r="BA26" s="5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0</v>
      </c>
      <c r="BH26" s="42">
        <v>0</v>
      </c>
      <c r="BI26" s="42">
        <v>0</v>
      </c>
      <c r="BJ26" s="278">
        <f>BJ30</f>
        <v>1.391</v>
      </c>
      <c r="BK26" s="132">
        <v>0</v>
      </c>
      <c r="BL26" s="132">
        <v>0</v>
      </c>
      <c r="BM26" s="132">
        <v>0</v>
      </c>
      <c r="BN26" s="132">
        <v>0</v>
      </c>
      <c r="BO26" s="132">
        <v>0</v>
      </c>
      <c r="BP26" s="132">
        <v>0</v>
      </c>
      <c r="BQ26" s="132">
        <v>0</v>
      </c>
      <c r="BR26" s="132">
        <v>0</v>
      </c>
      <c r="BS26" s="132">
        <v>0</v>
      </c>
      <c r="BT26" s="132">
        <v>0</v>
      </c>
      <c r="BU26" s="132">
        <v>0</v>
      </c>
      <c r="BV26" s="132">
        <v>0</v>
      </c>
      <c r="BW26" s="132">
        <v>0</v>
      </c>
      <c r="BX26" s="132">
        <v>0</v>
      </c>
      <c r="BY26" s="275"/>
      <c r="BZ26" s="5"/>
      <c r="CA26" s="5"/>
    </row>
    <row r="27" spans="1:79" s="4" customFormat="1" ht="137.25" customHeight="1" x14ac:dyDescent="0.2">
      <c r="A27" s="20" t="s">
        <v>27</v>
      </c>
      <c r="B27" s="17" t="s">
        <v>37</v>
      </c>
      <c r="C27" s="26" t="s">
        <v>38</v>
      </c>
      <c r="D27" s="138">
        <v>0.94993164000000008</v>
      </c>
      <c r="E27" s="28">
        <v>0</v>
      </c>
      <c r="F27" s="138">
        <v>0.94993164000000008</v>
      </c>
      <c r="G27" s="48">
        <v>0</v>
      </c>
      <c r="H27" s="50">
        <v>0</v>
      </c>
      <c r="I27" s="50">
        <v>0</v>
      </c>
      <c r="J27" s="50">
        <v>0</v>
      </c>
      <c r="K27" s="50">
        <v>0</v>
      </c>
      <c r="L27" s="28">
        <v>0</v>
      </c>
      <c r="M27" s="138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28">
        <v>0</v>
      </c>
      <c r="T27" s="138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28">
        <v>0</v>
      </c>
      <c r="AA27" s="138">
        <v>0.94993164000000008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28">
        <v>0</v>
      </c>
      <c r="AH27" s="138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138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138">
        <v>0</v>
      </c>
      <c r="AW27" s="42">
        <v>0</v>
      </c>
      <c r="AX27" s="42">
        <v>0</v>
      </c>
      <c r="AY27" s="42">
        <v>0</v>
      </c>
      <c r="AZ27" s="42">
        <v>0</v>
      </c>
      <c r="BA27" s="5">
        <v>0</v>
      </c>
      <c r="BB27" s="42">
        <v>0</v>
      </c>
      <c r="BC27" s="42">
        <v>0</v>
      </c>
      <c r="BD27" s="42">
        <v>0</v>
      </c>
      <c r="BE27" s="42">
        <v>0</v>
      </c>
      <c r="BF27" s="42">
        <v>0</v>
      </c>
      <c r="BG27" s="42">
        <v>0</v>
      </c>
      <c r="BH27" s="42">
        <v>0</v>
      </c>
      <c r="BI27" s="42">
        <v>0</v>
      </c>
      <c r="BJ27" s="132">
        <v>0</v>
      </c>
      <c r="BK27" s="132">
        <v>0</v>
      </c>
      <c r="BL27" s="132">
        <v>0</v>
      </c>
      <c r="BM27" s="132">
        <v>0</v>
      </c>
      <c r="BN27" s="132">
        <v>0</v>
      </c>
      <c r="BO27" s="132">
        <v>0</v>
      </c>
      <c r="BP27" s="132">
        <v>0</v>
      </c>
      <c r="BQ27" s="132">
        <v>0</v>
      </c>
      <c r="BR27" s="132">
        <v>0</v>
      </c>
      <c r="BS27" s="132">
        <v>0</v>
      </c>
      <c r="BT27" s="132">
        <v>0</v>
      </c>
      <c r="BU27" s="132">
        <v>0</v>
      </c>
      <c r="BV27" s="132">
        <v>0</v>
      </c>
      <c r="BW27" s="132">
        <v>0</v>
      </c>
      <c r="BX27" s="132">
        <v>0</v>
      </c>
      <c r="BY27" s="275"/>
      <c r="BZ27" s="5"/>
      <c r="CA27" s="5"/>
    </row>
    <row r="28" spans="1:79" s="4" customFormat="1" ht="159.75" customHeight="1" x14ac:dyDescent="0.25">
      <c r="A28" s="20" t="s">
        <v>27</v>
      </c>
      <c r="B28" s="19" t="s">
        <v>43</v>
      </c>
      <c r="C28" s="26" t="s">
        <v>44</v>
      </c>
      <c r="D28" s="138">
        <v>0.36630342000000005</v>
      </c>
      <c r="E28" s="28">
        <v>0</v>
      </c>
      <c r="F28" s="138">
        <v>0.36630342000000005</v>
      </c>
      <c r="G28" s="48">
        <v>0</v>
      </c>
      <c r="H28" s="50">
        <v>0</v>
      </c>
      <c r="I28" s="50">
        <v>0</v>
      </c>
      <c r="J28" s="50">
        <v>0</v>
      </c>
      <c r="K28" s="50">
        <v>0</v>
      </c>
      <c r="L28" s="28">
        <v>0</v>
      </c>
      <c r="M28" s="138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28">
        <v>0</v>
      </c>
      <c r="T28" s="138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28">
        <v>0</v>
      </c>
      <c r="AA28" s="138">
        <v>0.36630342000000005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28">
        <v>0</v>
      </c>
      <c r="AH28" s="138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138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138">
        <v>0</v>
      </c>
      <c r="AW28" s="42">
        <v>0</v>
      </c>
      <c r="AX28" s="42">
        <v>0</v>
      </c>
      <c r="AY28" s="42">
        <v>0</v>
      </c>
      <c r="AZ28" s="42">
        <v>0</v>
      </c>
      <c r="BA28" s="5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0</v>
      </c>
      <c r="BJ28" s="132">
        <v>0</v>
      </c>
      <c r="BK28" s="132">
        <v>0</v>
      </c>
      <c r="BL28" s="132">
        <v>0</v>
      </c>
      <c r="BM28" s="132">
        <v>0</v>
      </c>
      <c r="BN28" s="132">
        <v>0</v>
      </c>
      <c r="BO28" s="132">
        <v>0</v>
      </c>
      <c r="BP28" s="132">
        <v>0</v>
      </c>
      <c r="BQ28" s="132">
        <v>0</v>
      </c>
      <c r="BR28" s="132">
        <v>0</v>
      </c>
      <c r="BS28" s="132">
        <v>0</v>
      </c>
      <c r="BT28" s="132">
        <v>0</v>
      </c>
      <c r="BU28" s="132">
        <v>0</v>
      </c>
      <c r="BV28" s="132">
        <v>0</v>
      </c>
      <c r="BW28" s="132">
        <v>0</v>
      </c>
      <c r="BX28" s="132">
        <v>0</v>
      </c>
      <c r="BY28" s="275"/>
      <c r="BZ28" s="5"/>
      <c r="CA28" s="5"/>
    </row>
    <row r="29" spans="1:79" s="4" customFormat="1" ht="140.25" customHeight="1" x14ac:dyDescent="0.2">
      <c r="A29" s="20" t="s">
        <v>27</v>
      </c>
      <c r="B29" s="17" t="s">
        <v>39</v>
      </c>
      <c r="C29" s="26" t="s">
        <v>40</v>
      </c>
      <c r="D29" s="138">
        <v>0.7325986080000001</v>
      </c>
      <c r="E29" s="28">
        <v>0</v>
      </c>
      <c r="F29" s="138">
        <v>0.7325986080000001</v>
      </c>
      <c r="G29" s="48">
        <v>0</v>
      </c>
      <c r="H29" s="50">
        <v>0</v>
      </c>
      <c r="I29" s="50">
        <v>0</v>
      </c>
      <c r="J29" s="50">
        <v>0</v>
      </c>
      <c r="K29" s="50">
        <v>0</v>
      </c>
      <c r="L29" s="28">
        <v>0</v>
      </c>
      <c r="M29" s="138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28">
        <v>0</v>
      </c>
      <c r="T29" s="138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28">
        <v>0</v>
      </c>
      <c r="AA29" s="138">
        <v>0.7325986080000001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28">
        <v>0</v>
      </c>
      <c r="AH29" s="138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138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138">
        <v>0</v>
      </c>
      <c r="AW29" s="42">
        <v>0</v>
      </c>
      <c r="AX29" s="42">
        <v>0</v>
      </c>
      <c r="AY29" s="42">
        <v>0</v>
      </c>
      <c r="AZ29" s="42">
        <v>0</v>
      </c>
      <c r="BA29" s="5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0</v>
      </c>
      <c r="BG29" s="42">
        <v>0</v>
      </c>
      <c r="BH29" s="42">
        <v>0</v>
      </c>
      <c r="BI29" s="42">
        <v>0</v>
      </c>
      <c r="BJ29" s="132">
        <v>0</v>
      </c>
      <c r="BK29" s="132">
        <v>0</v>
      </c>
      <c r="BL29" s="132">
        <v>0</v>
      </c>
      <c r="BM29" s="132">
        <v>0</v>
      </c>
      <c r="BN29" s="132">
        <v>0</v>
      </c>
      <c r="BO29" s="132">
        <v>0</v>
      </c>
      <c r="BP29" s="132">
        <v>0</v>
      </c>
      <c r="BQ29" s="132">
        <v>0</v>
      </c>
      <c r="BR29" s="132">
        <v>0</v>
      </c>
      <c r="BS29" s="132">
        <v>0</v>
      </c>
      <c r="BT29" s="132">
        <v>0</v>
      </c>
      <c r="BU29" s="132">
        <v>0</v>
      </c>
      <c r="BV29" s="132">
        <v>0</v>
      </c>
      <c r="BW29" s="132">
        <v>0</v>
      </c>
      <c r="BX29" s="132">
        <v>0</v>
      </c>
      <c r="BY29" s="275"/>
      <c r="BZ29" s="5"/>
      <c r="CA29" s="5"/>
    </row>
    <row r="30" spans="1:79" s="4" customFormat="1" ht="145.5" customHeight="1" x14ac:dyDescent="0.25">
      <c r="A30" s="21" t="s">
        <v>27</v>
      </c>
      <c r="B30" s="19" t="s">
        <v>41</v>
      </c>
      <c r="C30" s="26" t="s">
        <v>42</v>
      </c>
      <c r="D30" s="138">
        <v>0.73259655000000001</v>
      </c>
      <c r="E30" s="28">
        <v>0</v>
      </c>
      <c r="F30" s="138">
        <v>0.73259655000000001</v>
      </c>
      <c r="G30" s="48">
        <v>0</v>
      </c>
      <c r="H30" s="50">
        <v>0</v>
      </c>
      <c r="I30" s="50">
        <v>0</v>
      </c>
      <c r="J30" s="50">
        <v>0</v>
      </c>
      <c r="K30" s="50">
        <v>0</v>
      </c>
      <c r="L30" s="28">
        <v>0</v>
      </c>
      <c r="M30" s="138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28">
        <v>0</v>
      </c>
      <c r="T30" s="138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28">
        <v>0</v>
      </c>
      <c r="AA30" s="138">
        <v>0.73259655000000001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28">
        <v>0</v>
      </c>
      <c r="AH30" s="138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138">
        <v>0</v>
      </c>
      <c r="AP30" s="42">
        <v>0</v>
      </c>
      <c r="AQ30" s="42">
        <v>0</v>
      </c>
      <c r="AR30" s="42">
        <v>0</v>
      </c>
      <c r="AS30" s="42">
        <v>0</v>
      </c>
      <c r="AT30" s="5">
        <v>0</v>
      </c>
      <c r="AU30" s="42">
        <v>0</v>
      </c>
      <c r="AV30" s="138">
        <v>0</v>
      </c>
      <c r="AW30" s="42">
        <v>0</v>
      </c>
      <c r="AX30" s="42">
        <v>0</v>
      </c>
      <c r="AY30" s="42">
        <v>0</v>
      </c>
      <c r="AZ30" s="42">
        <v>0</v>
      </c>
      <c r="BA30" s="5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2">
        <v>0</v>
      </c>
      <c r="BJ30" s="276">
        <f>0.6955*2</f>
        <v>1.391</v>
      </c>
      <c r="BK30" s="277">
        <v>0.8</v>
      </c>
      <c r="BL30" s="132">
        <v>0</v>
      </c>
      <c r="BM30" s="132">
        <v>0</v>
      </c>
      <c r="BN30" s="132">
        <v>0</v>
      </c>
      <c r="BO30" s="132">
        <v>0</v>
      </c>
      <c r="BP30" s="132">
        <v>0</v>
      </c>
      <c r="BQ30" s="132">
        <v>0</v>
      </c>
      <c r="BR30" s="132">
        <v>0</v>
      </c>
      <c r="BS30" s="132">
        <v>0</v>
      </c>
      <c r="BT30" s="132">
        <v>0</v>
      </c>
      <c r="BU30" s="132">
        <v>0</v>
      </c>
      <c r="BV30" s="132">
        <v>0</v>
      </c>
      <c r="BW30" s="132">
        <v>0</v>
      </c>
      <c r="BX30" s="132">
        <v>0</v>
      </c>
      <c r="BY30" s="275">
        <f>BJ30-AA30</f>
        <v>0.65840345</v>
      </c>
      <c r="BZ30" s="5"/>
      <c r="CA30" s="5"/>
    </row>
    <row r="31" spans="1:79" s="4" customFormat="1" ht="83.25" customHeight="1" x14ac:dyDescent="0.2">
      <c r="A31" s="13" t="s">
        <v>30</v>
      </c>
      <c r="B31" s="14" t="s">
        <v>31</v>
      </c>
      <c r="C31" s="27" t="s">
        <v>32</v>
      </c>
      <c r="D31" s="138">
        <v>2.76</v>
      </c>
      <c r="E31" s="28">
        <v>0</v>
      </c>
      <c r="F31" s="138">
        <v>2.76</v>
      </c>
      <c r="G31" s="48">
        <v>0</v>
      </c>
      <c r="H31" s="50">
        <v>0</v>
      </c>
      <c r="I31" s="50">
        <v>0</v>
      </c>
      <c r="J31" s="50">
        <v>0</v>
      </c>
      <c r="K31" s="50">
        <v>0</v>
      </c>
      <c r="L31" s="28">
        <v>0</v>
      </c>
      <c r="M31" s="138">
        <v>0.69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28">
        <v>0</v>
      </c>
      <c r="T31" s="138">
        <v>0.69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28">
        <v>0</v>
      </c>
      <c r="AA31" s="138">
        <v>0.69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28">
        <v>0</v>
      </c>
      <c r="AH31" s="138">
        <v>0.69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138">
        <f t="shared" ref="AO31:AO34" si="0">AV31+BC31</f>
        <v>1.3920772000000001</v>
      </c>
      <c r="AP31" s="132">
        <v>0</v>
      </c>
      <c r="AQ31" s="132">
        <v>0</v>
      </c>
      <c r="AR31" s="132">
        <v>0</v>
      </c>
      <c r="AS31" s="132">
        <v>0</v>
      </c>
      <c r="AT31" s="123">
        <v>0</v>
      </c>
      <c r="AU31" s="132">
        <v>0</v>
      </c>
      <c r="AV31" s="138">
        <v>0.68766000000000005</v>
      </c>
      <c r="AW31" s="42">
        <v>0</v>
      </c>
      <c r="AX31" s="42">
        <v>0</v>
      </c>
      <c r="AY31" s="42">
        <v>0</v>
      </c>
      <c r="AZ31" s="42">
        <v>0</v>
      </c>
      <c r="BA31" s="5">
        <v>0</v>
      </c>
      <c r="BB31" s="42">
        <v>0</v>
      </c>
      <c r="BC31" s="138">
        <v>0.70441719999999997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276">
        <v>1.3645921999999999</v>
      </c>
      <c r="BK31" s="132">
        <v>0</v>
      </c>
      <c r="BL31" s="132">
        <v>0</v>
      </c>
      <c r="BM31" s="132">
        <v>0</v>
      </c>
      <c r="BN31" s="132">
        <v>0</v>
      </c>
      <c r="BO31" s="132">
        <v>0</v>
      </c>
      <c r="BP31" s="132">
        <v>0</v>
      </c>
      <c r="BQ31" s="132">
        <v>0</v>
      </c>
      <c r="BR31" s="132">
        <v>0</v>
      </c>
      <c r="BS31" s="132">
        <v>0</v>
      </c>
      <c r="BT31" s="132">
        <v>0</v>
      </c>
      <c r="BU31" s="132">
        <v>0</v>
      </c>
      <c r="BV31" s="132">
        <v>0</v>
      </c>
      <c r="BW31" s="132">
        <v>0</v>
      </c>
      <c r="BX31" s="132">
        <v>0</v>
      </c>
      <c r="BY31" s="275">
        <f>BJ31-AA31</f>
        <v>0.67459219999999998</v>
      </c>
      <c r="BZ31" s="5"/>
      <c r="CA31" s="5"/>
    </row>
    <row r="32" spans="1:79" s="4" customFormat="1" ht="86.25" customHeight="1" x14ac:dyDescent="0.25">
      <c r="A32" s="24" t="s">
        <v>33</v>
      </c>
      <c r="B32" s="23" t="s">
        <v>34</v>
      </c>
      <c r="C32" s="25" t="s">
        <v>32</v>
      </c>
      <c r="D32" s="138">
        <v>2.76</v>
      </c>
      <c r="E32" s="28">
        <v>0</v>
      </c>
      <c r="F32" s="138">
        <v>2.76</v>
      </c>
      <c r="G32" s="48">
        <v>0</v>
      </c>
      <c r="H32" s="50">
        <v>0</v>
      </c>
      <c r="I32" s="50">
        <v>0</v>
      </c>
      <c r="J32" s="50">
        <v>0</v>
      </c>
      <c r="K32" s="50">
        <v>0</v>
      </c>
      <c r="L32" s="28">
        <v>0</v>
      </c>
      <c r="M32" s="138">
        <v>0.69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28">
        <v>0</v>
      </c>
      <c r="T32" s="138">
        <v>0.69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28">
        <v>0</v>
      </c>
      <c r="AA32" s="138">
        <v>0.69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28">
        <v>0</v>
      </c>
      <c r="AH32" s="138">
        <v>0.69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138">
        <f t="shared" si="0"/>
        <v>1.3920772000000001</v>
      </c>
      <c r="AP32" s="132">
        <v>0</v>
      </c>
      <c r="AQ32" s="132">
        <v>0</v>
      </c>
      <c r="AR32" s="132">
        <v>0</v>
      </c>
      <c r="AS32" s="132">
        <v>0</v>
      </c>
      <c r="AT32" s="123">
        <v>0</v>
      </c>
      <c r="AU32" s="132">
        <v>0</v>
      </c>
      <c r="AV32" s="138">
        <v>0.68766000000000005</v>
      </c>
      <c r="AW32" s="42">
        <v>0</v>
      </c>
      <c r="AX32" s="42">
        <v>0</v>
      </c>
      <c r="AY32" s="42">
        <v>0</v>
      </c>
      <c r="AZ32" s="42">
        <v>0</v>
      </c>
      <c r="BA32" s="5">
        <v>0</v>
      </c>
      <c r="BB32" s="42">
        <v>0</v>
      </c>
      <c r="BC32" s="138">
        <v>0.70441719999999997</v>
      </c>
      <c r="BD32" s="42">
        <v>0</v>
      </c>
      <c r="BE32" s="42">
        <v>0</v>
      </c>
      <c r="BF32" s="42">
        <v>0</v>
      </c>
      <c r="BG32" s="42">
        <v>0</v>
      </c>
      <c r="BH32" s="42">
        <v>0</v>
      </c>
      <c r="BI32" s="42">
        <v>0</v>
      </c>
      <c r="BJ32" s="276">
        <v>1.3645921999999999</v>
      </c>
      <c r="BK32" s="132">
        <v>0</v>
      </c>
      <c r="BL32" s="132">
        <v>0</v>
      </c>
      <c r="BM32" s="132">
        <v>0</v>
      </c>
      <c r="BN32" s="132">
        <v>0</v>
      </c>
      <c r="BO32" s="132">
        <v>0</v>
      </c>
      <c r="BP32" s="132">
        <v>0</v>
      </c>
      <c r="BQ32" s="132">
        <v>0</v>
      </c>
      <c r="BR32" s="132">
        <v>0</v>
      </c>
      <c r="BS32" s="132">
        <v>0</v>
      </c>
      <c r="BT32" s="132">
        <v>0</v>
      </c>
      <c r="BU32" s="132">
        <v>0</v>
      </c>
      <c r="BV32" s="132">
        <v>0</v>
      </c>
      <c r="BW32" s="132">
        <v>0</v>
      </c>
      <c r="BX32" s="132">
        <v>0</v>
      </c>
      <c r="BY32" s="275">
        <f>BJ32-AA32</f>
        <v>0.67459219999999998</v>
      </c>
      <c r="BZ32" s="5"/>
      <c r="CA32" s="5"/>
    </row>
    <row r="33" spans="1:79" s="4" customFormat="1" ht="78.75" x14ac:dyDescent="0.25">
      <c r="A33" s="22" t="s">
        <v>33</v>
      </c>
      <c r="B33" s="23" t="s">
        <v>35</v>
      </c>
      <c r="C33" s="25" t="s">
        <v>36</v>
      </c>
      <c r="D33" s="138">
        <v>2.76</v>
      </c>
      <c r="E33" s="28">
        <v>0</v>
      </c>
      <c r="F33" s="138">
        <v>2.76</v>
      </c>
      <c r="G33" s="48">
        <v>0</v>
      </c>
      <c r="H33" s="50">
        <v>0</v>
      </c>
      <c r="I33" s="50">
        <v>0</v>
      </c>
      <c r="J33" s="50">
        <v>0</v>
      </c>
      <c r="K33" s="50">
        <v>0</v>
      </c>
      <c r="L33" s="28">
        <v>0</v>
      </c>
      <c r="M33" s="138">
        <v>0.69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28">
        <v>0</v>
      </c>
      <c r="T33" s="138">
        <v>0.69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28">
        <v>0</v>
      </c>
      <c r="AA33" s="138">
        <v>0.69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28">
        <v>0</v>
      </c>
      <c r="AH33" s="138">
        <v>0.69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138">
        <f t="shared" si="0"/>
        <v>1.3920772000000001</v>
      </c>
      <c r="AP33" s="132">
        <v>0</v>
      </c>
      <c r="AQ33" s="132">
        <v>0</v>
      </c>
      <c r="AR33" s="132">
        <v>0</v>
      </c>
      <c r="AS33" s="132">
        <v>0</v>
      </c>
      <c r="AT33" s="123">
        <v>0</v>
      </c>
      <c r="AU33" s="132">
        <v>0</v>
      </c>
      <c r="AV33" s="138">
        <v>0.68766000000000005</v>
      </c>
      <c r="AW33" s="42">
        <v>0</v>
      </c>
      <c r="AX33" s="42">
        <v>0</v>
      </c>
      <c r="AY33" s="42">
        <v>0</v>
      </c>
      <c r="AZ33" s="42">
        <v>0</v>
      </c>
      <c r="BA33" s="5">
        <v>0</v>
      </c>
      <c r="BB33" s="42">
        <v>0</v>
      </c>
      <c r="BC33" s="138">
        <v>0.70441719999999997</v>
      </c>
      <c r="BD33" s="42">
        <v>0</v>
      </c>
      <c r="BE33" s="42">
        <v>0</v>
      </c>
      <c r="BF33" s="42">
        <v>0</v>
      </c>
      <c r="BG33" s="42">
        <v>0</v>
      </c>
      <c r="BH33" s="42">
        <v>0</v>
      </c>
      <c r="BI33" s="42">
        <v>0</v>
      </c>
      <c r="BJ33" s="276">
        <v>1.3645921999999999</v>
      </c>
      <c r="BK33" s="132">
        <v>0</v>
      </c>
      <c r="BL33" s="132">
        <v>0</v>
      </c>
      <c r="BM33" s="132">
        <v>0</v>
      </c>
      <c r="BN33" s="132">
        <v>0</v>
      </c>
      <c r="BO33" s="132">
        <v>0</v>
      </c>
      <c r="BP33" s="132">
        <v>0</v>
      </c>
      <c r="BQ33" s="132">
        <v>0</v>
      </c>
      <c r="BR33" s="132">
        <v>0</v>
      </c>
      <c r="BS33" s="132">
        <v>0</v>
      </c>
      <c r="BT33" s="132">
        <v>0</v>
      </c>
      <c r="BU33" s="132">
        <v>0</v>
      </c>
      <c r="BV33" s="132">
        <v>0</v>
      </c>
      <c r="BW33" s="132">
        <v>0</v>
      </c>
      <c r="BX33" s="132">
        <v>0</v>
      </c>
      <c r="BY33" s="275">
        <f t="shared" ref="BY33" si="1">BJ33-AA33</f>
        <v>0.67459219999999998</v>
      </c>
      <c r="BZ33" s="5"/>
      <c r="CA33" s="5"/>
    </row>
    <row r="34" spans="1:79" s="4" customFormat="1" ht="18" customHeight="1" x14ac:dyDescent="0.25">
      <c r="A34" s="182" t="s">
        <v>45</v>
      </c>
      <c r="B34" s="183"/>
      <c r="C34" s="184"/>
      <c r="D34" s="138">
        <v>5.5410000000000004</v>
      </c>
      <c r="E34" s="52">
        <v>0</v>
      </c>
      <c r="F34" s="138">
        <v>5.5410000000000004</v>
      </c>
      <c r="G34" s="48">
        <v>0</v>
      </c>
      <c r="H34" s="50">
        <v>0</v>
      </c>
      <c r="I34" s="50">
        <v>0</v>
      </c>
      <c r="J34" s="50">
        <v>0</v>
      </c>
      <c r="K34" s="50">
        <v>0</v>
      </c>
      <c r="L34" s="94">
        <v>0</v>
      </c>
      <c r="M34" s="138">
        <v>0.69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94">
        <v>0</v>
      </c>
      <c r="T34" s="138">
        <v>0.69</v>
      </c>
      <c r="U34" s="5">
        <v>0</v>
      </c>
      <c r="V34" s="5">
        <v>0</v>
      </c>
      <c r="W34" s="5">
        <v>0</v>
      </c>
      <c r="X34" s="5">
        <v>0</v>
      </c>
      <c r="Y34" s="94">
        <v>0</v>
      </c>
      <c r="Z34" s="28">
        <v>0</v>
      </c>
      <c r="AA34" s="138">
        <v>3.4710000000000001</v>
      </c>
      <c r="AB34" s="5">
        <v>0</v>
      </c>
      <c r="AC34" s="5">
        <v>0</v>
      </c>
      <c r="AD34" s="5">
        <v>0</v>
      </c>
      <c r="AE34" s="5">
        <v>0</v>
      </c>
      <c r="AF34" s="49"/>
      <c r="AG34" s="28">
        <v>0</v>
      </c>
      <c r="AH34" s="138">
        <v>0.69</v>
      </c>
      <c r="AI34" s="42">
        <v>0</v>
      </c>
      <c r="AJ34" s="42">
        <v>0</v>
      </c>
      <c r="AK34" s="42">
        <v>0</v>
      </c>
      <c r="AL34" s="42">
        <v>0</v>
      </c>
      <c r="AM34" s="49"/>
      <c r="AN34" s="42">
        <v>0</v>
      </c>
      <c r="AO34" s="138">
        <f t="shared" si="0"/>
        <v>1.3920772000000001</v>
      </c>
      <c r="AP34" s="132">
        <v>0</v>
      </c>
      <c r="AQ34" s="132">
        <v>0</v>
      </c>
      <c r="AR34" s="132">
        <v>0</v>
      </c>
      <c r="AS34" s="132">
        <v>0</v>
      </c>
      <c r="AT34" s="123">
        <v>0</v>
      </c>
      <c r="AU34" s="132">
        <v>0</v>
      </c>
      <c r="AV34" s="138">
        <v>0.68766000000000005</v>
      </c>
      <c r="AW34" s="42">
        <v>0</v>
      </c>
      <c r="AX34" s="42">
        <v>0</v>
      </c>
      <c r="AY34" s="42">
        <v>0</v>
      </c>
      <c r="AZ34" s="42">
        <v>0</v>
      </c>
      <c r="BA34" s="5">
        <v>0</v>
      </c>
      <c r="BB34" s="42">
        <v>0</v>
      </c>
      <c r="BC34" s="138">
        <v>0.70441719999999997</v>
      </c>
      <c r="BD34" s="42">
        <v>0</v>
      </c>
      <c r="BE34" s="42">
        <v>0</v>
      </c>
      <c r="BF34" s="42">
        <v>0</v>
      </c>
      <c r="BG34" s="42">
        <v>0</v>
      </c>
      <c r="BH34" s="42">
        <v>0</v>
      </c>
      <c r="BI34" s="42">
        <v>0</v>
      </c>
      <c r="BJ34" s="276">
        <f>BJ31+BJ25</f>
        <v>2.7555921999999997</v>
      </c>
      <c r="BK34" s="132">
        <v>0</v>
      </c>
      <c r="BL34" s="132">
        <v>0</v>
      </c>
      <c r="BM34" s="132">
        <v>0</v>
      </c>
      <c r="BN34" s="132">
        <v>0</v>
      </c>
      <c r="BO34" s="132">
        <v>0</v>
      </c>
      <c r="BP34" s="132">
        <v>0</v>
      </c>
      <c r="BQ34" s="132">
        <v>0</v>
      </c>
      <c r="BR34" s="132">
        <v>0</v>
      </c>
      <c r="BS34" s="132">
        <v>0</v>
      </c>
      <c r="BT34" s="132">
        <v>0</v>
      </c>
      <c r="BU34" s="132">
        <v>0</v>
      </c>
      <c r="BV34" s="132">
        <v>0</v>
      </c>
      <c r="BW34" s="132">
        <v>0</v>
      </c>
      <c r="BX34" s="132">
        <v>0</v>
      </c>
      <c r="BY34" s="275">
        <f>BJ34-AA34</f>
        <v>-0.71540780000000037</v>
      </c>
      <c r="BZ34" s="5"/>
      <c r="CA34" s="5"/>
    </row>
    <row r="35" spans="1:79" s="4" customFormat="1" ht="12.75" x14ac:dyDescent="0.2"/>
    <row r="36" spans="1:79" s="4" customFormat="1" ht="12.75" x14ac:dyDescent="0.2"/>
    <row r="37" spans="1:79" s="4" customFormat="1" ht="12.75" x14ac:dyDescent="0.2"/>
  </sheetData>
  <mergeCells count="41">
    <mergeCell ref="A34:C34"/>
    <mergeCell ref="U1:X4"/>
    <mergeCell ref="A6:X6"/>
    <mergeCell ref="A7:X7"/>
    <mergeCell ref="E18:BV18"/>
    <mergeCell ref="E19:AM19"/>
    <mergeCell ref="A13:X13"/>
    <mergeCell ref="F10:T10"/>
    <mergeCell ref="I16:T16"/>
    <mergeCell ref="B15:H15"/>
    <mergeCell ref="I15:X15"/>
    <mergeCell ref="AA21:AF21"/>
    <mergeCell ref="AG20:AM20"/>
    <mergeCell ref="AH21:AM21"/>
    <mergeCell ref="F11:T11"/>
    <mergeCell ref="A18:A22"/>
    <mergeCell ref="B18:B22"/>
    <mergeCell ref="C18:C22"/>
    <mergeCell ref="D18:D22"/>
    <mergeCell ref="E20:K20"/>
    <mergeCell ref="F21:K21"/>
    <mergeCell ref="M21:R21"/>
    <mergeCell ref="L20:R20"/>
    <mergeCell ref="S20:Y20"/>
    <mergeCell ref="T21:Y21"/>
    <mergeCell ref="Z20:AF20"/>
    <mergeCell ref="BW18:BZ20"/>
    <mergeCell ref="CA18:CA22"/>
    <mergeCell ref="BW21:BX21"/>
    <mergeCell ref="BY21:BZ21"/>
    <mergeCell ref="AN19:BV19"/>
    <mergeCell ref="AN20:AT20"/>
    <mergeCell ref="AU20:BA20"/>
    <mergeCell ref="BB20:BH20"/>
    <mergeCell ref="BI20:BO20"/>
    <mergeCell ref="BP20:BV20"/>
    <mergeCell ref="AO21:AT21"/>
    <mergeCell ref="AV21:BA21"/>
    <mergeCell ref="BC21:BH21"/>
    <mergeCell ref="BJ21:BO21"/>
    <mergeCell ref="BQ21:BV21"/>
  </mergeCells>
  <pageMargins left="0.39370078740157483" right="0.39370078740157483" top="0.78740157480314965" bottom="0.39370078740157483" header="0.27559055118110237" footer="0.27559055118110237"/>
  <pageSetup paperSize="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AH36"/>
  <sheetViews>
    <sheetView topLeftCell="A13" zoomScale="80" zoomScaleNormal="80" workbookViewId="0">
      <pane xSplit="4" ySplit="11" topLeftCell="E30" activePane="bottomRight" state="frozen"/>
      <selection activeCell="A13" sqref="A13"/>
      <selection pane="topRight" activeCell="E13" sqref="E13"/>
      <selection pane="bottomLeft" activeCell="A24" sqref="A24"/>
      <selection pane="bottomRight" activeCell="P31" sqref="P31"/>
    </sheetView>
  </sheetViews>
  <sheetFormatPr defaultColWidth="9.7109375" defaultRowHeight="15.75" x14ac:dyDescent="0.25"/>
  <cols>
    <col min="1" max="1" width="9.7109375" style="1" customWidth="1"/>
    <col min="2" max="2" width="21.7109375" style="1" customWidth="1"/>
    <col min="3" max="3" width="17.42578125" style="1" customWidth="1"/>
    <col min="4" max="4" width="14.7109375" style="1" customWidth="1"/>
    <col min="5" max="34" width="7.7109375" style="1" customWidth="1"/>
    <col min="35" max="16384" width="9.7109375" style="1"/>
  </cols>
  <sheetData>
    <row r="1" spans="1:34" s="2" customFormat="1" ht="11.25" x14ac:dyDescent="0.2">
      <c r="AE1" s="161" t="s">
        <v>154</v>
      </c>
      <c r="AF1" s="161"/>
      <c r="AG1" s="161"/>
      <c r="AH1" s="161"/>
    </row>
    <row r="2" spans="1:34" s="2" customFormat="1" ht="11.25" x14ac:dyDescent="0.2">
      <c r="AE2" s="161"/>
      <c r="AF2" s="161"/>
      <c r="AG2" s="161"/>
      <c r="AH2" s="161"/>
    </row>
    <row r="3" spans="1:34" s="2" customFormat="1" ht="11.25" x14ac:dyDescent="0.2">
      <c r="AE3" s="161"/>
      <c r="AF3" s="161"/>
      <c r="AG3" s="161"/>
      <c r="AH3" s="161"/>
    </row>
    <row r="4" spans="1:34" s="2" customFormat="1" ht="11.25" x14ac:dyDescent="0.2">
      <c r="AE4" s="161"/>
      <c r="AF4" s="161"/>
      <c r="AG4" s="161"/>
      <c r="AH4" s="161"/>
    </row>
    <row r="6" spans="1:34" s="3" customFormat="1" ht="18.75" x14ac:dyDescent="0.3">
      <c r="A6" s="163" t="s">
        <v>155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</row>
    <row r="7" spans="1:34" s="3" customFormat="1" ht="18.75" x14ac:dyDescent="0.3">
      <c r="A7" s="163" t="s">
        <v>156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</row>
    <row r="8" spans="1:34" s="3" customFormat="1" ht="18.75" x14ac:dyDescent="0.3">
      <c r="A8" s="163" t="s">
        <v>935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</row>
    <row r="11" spans="1:34" x14ac:dyDescent="0.25">
      <c r="K11" s="6" t="s">
        <v>0</v>
      </c>
      <c r="L11" s="213" t="s">
        <v>29</v>
      </c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2"/>
      <c r="AA11" s="212"/>
    </row>
    <row r="12" spans="1:34" s="7" customFormat="1" ht="10.5" x14ac:dyDescent="0.2">
      <c r="L12" s="162" t="s">
        <v>1</v>
      </c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</row>
    <row r="14" spans="1:34" x14ac:dyDescent="0.25">
      <c r="A14" s="170" t="s">
        <v>22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</row>
    <row r="16" spans="1:34" x14ac:dyDescent="0.25">
      <c r="M16" s="6" t="s">
        <v>2</v>
      </c>
      <c r="N16" s="214" t="s">
        <v>929</v>
      </c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5"/>
      <c r="AC16" s="215"/>
      <c r="AD16" s="215"/>
    </row>
    <row r="17" spans="1:34" s="7" customFormat="1" ht="10.5" x14ac:dyDescent="0.2">
      <c r="N17" s="162" t="s">
        <v>3</v>
      </c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</row>
    <row r="19" spans="1:34" s="4" customFormat="1" ht="18" customHeight="1" x14ac:dyDescent="0.2">
      <c r="A19" s="158" t="s">
        <v>4</v>
      </c>
      <c r="B19" s="158" t="s">
        <v>5</v>
      </c>
      <c r="C19" s="158" t="s">
        <v>6</v>
      </c>
      <c r="D19" s="158" t="s">
        <v>157</v>
      </c>
      <c r="E19" s="156" t="s">
        <v>923</v>
      </c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57"/>
    </row>
    <row r="20" spans="1:34" s="4" customFormat="1" ht="18" customHeight="1" x14ac:dyDescent="0.2">
      <c r="A20" s="159"/>
      <c r="B20" s="159"/>
      <c r="C20" s="159"/>
      <c r="D20" s="159"/>
      <c r="E20" s="156" t="s">
        <v>7</v>
      </c>
      <c r="F20" s="171"/>
      <c r="G20" s="171"/>
      <c r="H20" s="171"/>
      <c r="I20" s="157"/>
      <c r="J20" s="156" t="s">
        <v>8</v>
      </c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57"/>
    </row>
    <row r="21" spans="1:34" s="4" customFormat="1" ht="18" customHeight="1" x14ac:dyDescent="0.2">
      <c r="A21" s="159"/>
      <c r="B21" s="159"/>
      <c r="C21" s="159"/>
      <c r="D21" s="159"/>
      <c r="E21" s="156" t="s">
        <v>14</v>
      </c>
      <c r="F21" s="171"/>
      <c r="G21" s="171"/>
      <c r="H21" s="171"/>
      <c r="I21" s="157"/>
      <c r="J21" s="156" t="s">
        <v>14</v>
      </c>
      <c r="K21" s="171"/>
      <c r="L21" s="171"/>
      <c r="M21" s="171"/>
      <c r="N21" s="157"/>
      <c r="O21" s="156" t="s">
        <v>15</v>
      </c>
      <c r="P21" s="171"/>
      <c r="Q21" s="171"/>
      <c r="R21" s="171"/>
      <c r="S21" s="157"/>
      <c r="T21" s="156" t="s">
        <v>16</v>
      </c>
      <c r="U21" s="171"/>
      <c r="V21" s="171"/>
      <c r="W21" s="171"/>
      <c r="X21" s="157"/>
      <c r="Y21" s="156" t="s">
        <v>17</v>
      </c>
      <c r="Z21" s="171"/>
      <c r="AA21" s="171"/>
      <c r="AB21" s="171"/>
      <c r="AC21" s="157"/>
      <c r="AD21" s="156" t="s">
        <v>18</v>
      </c>
      <c r="AE21" s="171"/>
      <c r="AF21" s="171"/>
      <c r="AG21" s="171"/>
      <c r="AH21" s="157"/>
    </row>
    <row r="22" spans="1:34" s="4" customFormat="1" ht="116.25" customHeight="1" x14ac:dyDescent="0.2">
      <c r="A22" s="160"/>
      <c r="B22" s="160"/>
      <c r="C22" s="160"/>
      <c r="D22" s="160"/>
      <c r="E22" s="36" t="s">
        <v>74</v>
      </c>
      <c r="F22" s="36" t="s">
        <v>75</v>
      </c>
      <c r="G22" s="36" t="s">
        <v>76</v>
      </c>
      <c r="H22" s="36" t="s">
        <v>77</v>
      </c>
      <c r="I22" s="36" t="s">
        <v>78</v>
      </c>
      <c r="J22" s="36" t="s">
        <v>74</v>
      </c>
      <c r="K22" s="36" t="s">
        <v>75</v>
      </c>
      <c r="L22" s="36" t="s">
        <v>76</v>
      </c>
      <c r="M22" s="36" t="s">
        <v>77</v>
      </c>
      <c r="N22" s="36" t="s">
        <v>78</v>
      </c>
      <c r="O22" s="36" t="s">
        <v>74</v>
      </c>
      <c r="P22" s="36" t="s">
        <v>75</v>
      </c>
      <c r="Q22" s="36" t="s">
        <v>76</v>
      </c>
      <c r="R22" s="36" t="s">
        <v>77</v>
      </c>
      <c r="S22" s="36" t="s">
        <v>78</v>
      </c>
      <c r="T22" s="36" t="s">
        <v>74</v>
      </c>
      <c r="U22" s="36" t="s">
        <v>75</v>
      </c>
      <c r="V22" s="36" t="s">
        <v>76</v>
      </c>
      <c r="W22" s="36" t="s">
        <v>77</v>
      </c>
      <c r="X22" s="36" t="s">
        <v>78</v>
      </c>
      <c r="Y22" s="36" t="s">
        <v>74</v>
      </c>
      <c r="Z22" s="36" t="s">
        <v>75</v>
      </c>
      <c r="AA22" s="36" t="s">
        <v>76</v>
      </c>
      <c r="AB22" s="36" t="s">
        <v>77</v>
      </c>
      <c r="AC22" s="36" t="s">
        <v>78</v>
      </c>
      <c r="AD22" s="36" t="s">
        <v>74</v>
      </c>
      <c r="AE22" s="36" t="s">
        <v>75</v>
      </c>
      <c r="AF22" s="36" t="s">
        <v>76</v>
      </c>
      <c r="AG22" s="36" t="s">
        <v>77</v>
      </c>
      <c r="AH22" s="36" t="s">
        <v>78</v>
      </c>
    </row>
    <row r="23" spans="1:34" s="53" customFormat="1" ht="12.75" x14ac:dyDescent="0.2">
      <c r="A23" s="54">
        <v>1</v>
      </c>
      <c r="B23" s="54">
        <v>2</v>
      </c>
      <c r="C23" s="54">
        <v>3</v>
      </c>
      <c r="D23" s="54">
        <v>4</v>
      </c>
      <c r="E23" s="54" t="s">
        <v>79</v>
      </c>
      <c r="F23" s="54" t="s">
        <v>80</v>
      </c>
      <c r="G23" s="54" t="s">
        <v>81</v>
      </c>
      <c r="H23" s="54" t="s">
        <v>82</v>
      </c>
      <c r="I23" s="54" t="s">
        <v>83</v>
      </c>
      <c r="J23" s="54" t="s">
        <v>114</v>
      </c>
      <c r="K23" s="54" t="s">
        <v>115</v>
      </c>
      <c r="L23" s="54" t="s">
        <v>116</v>
      </c>
      <c r="M23" s="54" t="s">
        <v>117</v>
      </c>
      <c r="N23" s="54" t="s">
        <v>118</v>
      </c>
      <c r="O23" s="54" t="s">
        <v>158</v>
      </c>
      <c r="P23" s="54" t="s">
        <v>159</v>
      </c>
      <c r="Q23" s="54" t="s">
        <v>160</v>
      </c>
      <c r="R23" s="54" t="s">
        <v>161</v>
      </c>
      <c r="S23" s="54" t="s">
        <v>162</v>
      </c>
      <c r="T23" s="54" t="s">
        <v>163</v>
      </c>
      <c r="U23" s="54" t="s">
        <v>164</v>
      </c>
      <c r="V23" s="54" t="s">
        <v>165</v>
      </c>
      <c r="W23" s="54" t="s">
        <v>166</v>
      </c>
      <c r="X23" s="54" t="s">
        <v>167</v>
      </c>
      <c r="Y23" s="54" t="s">
        <v>168</v>
      </c>
      <c r="Z23" s="54" t="s">
        <v>169</v>
      </c>
      <c r="AA23" s="54" t="s">
        <v>170</v>
      </c>
      <c r="AB23" s="54" t="s">
        <v>171</v>
      </c>
      <c r="AC23" s="54" t="s">
        <v>172</v>
      </c>
      <c r="AD23" s="54" t="s">
        <v>173</v>
      </c>
      <c r="AE23" s="54" t="s">
        <v>174</v>
      </c>
      <c r="AF23" s="54" t="s">
        <v>175</v>
      </c>
      <c r="AG23" s="54" t="s">
        <v>176</v>
      </c>
      <c r="AH23" s="54" t="s">
        <v>177</v>
      </c>
    </row>
    <row r="24" spans="1:34" s="4" customFormat="1" ht="71.25" x14ac:dyDescent="0.2">
      <c r="A24" s="9" t="s">
        <v>23</v>
      </c>
      <c r="B24" s="37" t="s">
        <v>24</v>
      </c>
      <c r="C24" s="15"/>
      <c r="D24" s="31"/>
      <c r="E24" s="138">
        <v>3.26</v>
      </c>
      <c r="F24" s="5">
        <v>0</v>
      </c>
      <c r="G24" s="5">
        <v>0</v>
      </c>
      <c r="H24" s="5">
        <v>0</v>
      </c>
      <c r="I24" s="49">
        <v>132</v>
      </c>
      <c r="J24" s="5">
        <f>Y24</f>
        <v>0.8</v>
      </c>
      <c r="K24" s="5">
        <v>0</v>
      </c>
      <c r="L24" s="5">
        <v>0</v>
      </c>
      <c r="M24" s="5">
        <v>0</v>
      </c>
      <c r="N24" s="49">
        <f>S24+X24+AC24</f>
        <v>99</v>
      </c>
      <c r="O24" s="123">
        <v>0</v>
      </c>
      <c r="P24" s="123">
        <v>0</v>
      </c>
      <c r="Q24" s="123">
        <v>0</v>
      </c>
      <c r="R24" s="123">
        <v>0</v>
      </c>
      <c r="S24" s="49">
        <v>35</v>
      </c>
      <c r="T24" s="8">
        <v>0</v>
      </c>
      <c r="U24" s="8">
        <v>0</v>
      </c>
      <c r="V24" s="8">
        <v>0</v>
      </c>
      <c r="W24" s="8">
        <v>0</v>
      </c>
      <c r="X24" s="49">
        <v>22</v>
      </c>
      <c r="Y24" s="8">
        <v>0.8</v>
      </c>
      <c r="Z24" s="8">
        <v>0</v>
      </c>
      <c r="AA24" s="8">
        <v>0</v>
      </c>
      <c r="AB24" s="8">
        <v>0</v>
      </c>
      <c r="AC24" s="279">
        <v>42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</row>
    <row r="25" spans="1:34" s="4" customFormat="1" ht="127.5" customHeight="1" x14ac:dyDescent="0.2">
      <c r="A25" s="12" t="s">
        <v>25</v>
      </c>
      <c r="B25" s="37" t="s">
        <v>26</v>
      </c>
      <c r="C25" s="15"/>
      <c r="D25" s="33"/>
      <c r="E25" s="138">
        <v>3.26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136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</row>
    <row r="26" spans="1:34" s="4" customFormat="1" ht="57" x14ac:dyDescent="0.2">
      <c r="A26" s="12" t="s">
        <v>27</v>
      </c>
      <c r="B26" s="37" t="s">
        <v>28</v>
      </c>
      <c r="C26" s="11"/>
      <c r="D26" s="33"/>
      <c r="E26" s="138">
        <f>E29+E28+E27+E30</f>
        <v>3.26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123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</row>
    <row r="27" spans="1:34" s="4" customFormat="1" ht="126" x14ac:dyDescent="0.2">
      <c r="A27" s="20" t="s">
        <v>27</v>
      </c>
      <c r="B27" s="17" t="s">
        <v>37</v>
      </c>
      <c r="C27" s="55" t="s">
        <v>38</v>
      </c>
      <c r="D27" s="33"/>
      <c r="E27" s="138">
        <v>1.26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123">
        <v>0</v>
      </c>
      <c r="AD27" s="5">
        <v>0</v>
      </c>
      <c r="AE27" s="8">
        <v>0</v>
      </c>
      <c r="AF27" s="8">
        <v>0</v>
      </c>
      <c r="AG27" s="8">
        <v>0</v>
      </c>
      <c r="AH27" s="8">
        <v>0</v>
      </c>
    </row>
    <row r="28" spans="1:34" s="2" customFormat="1" ht="157.5" x14ac:dyDescent="0.25">
      <c r="A28" s="20" t="s">
        <v>27</v>
      </c>
      <c r="B28" s="19" t="s">
        <v>43</v>
      </c>
      <c r="C28" s="55" t="s">
        <v>44</v>
      </c>
      <c r="D28" s="56"/>
      <c r="E28" s="138">
        <v>0.4</v>
      </c>
      <c r="F28" s="5">
        <v>0</v>
      </c>
      <c r="G28" s="5">
        <v>0</v>
      </c>
      <c r="H28" s="5">
        <v>0</v>
      </c>
      <c r="I28" s="57">
        <v>0</v>
      </c>
      <c r="J28" s="5">
        <v>0</v>
      </c>
      <c r="K28" s="5">
        <v>0</v>
      </c>
      <c r="L28" s="5">
        <v>0</v>
      </c>
      <c r="M28" s="5">
        <v>0</v>
      </c>
      <c r="N28" s="57">
        <v>0</v>
      </c>
      <c r="O28" s="5">
        <v>0</v>
      </c>
      <c r="P28" s="5">
        <v>0</v>
      </c>
      <c r="Q28" s="5">
        <v>0</v>
      </c>
      <c r="R28" s="5">
        <v>0</v>
      </c>
      <c r="S28" s="57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123">
        <v>0</v>
      </c>
      <c r="AD28" s="5">
        <v>0</v>
      </c>
      <c r="AE28" s="8">
        <v>0</v>
      </c>
      <c r="AF28" s="8">
        <v>0</v>
      </c>
      <c r="AG28" s="8">
        <v>0</v>
      </c>
      <c r="AH28" s="8">
        <v>0</v>
      </c>
    </row>
    <row r="29" spans="1:34" s="4" customFormat="1" ht="126" x14ac:dyDescent="0.2">
      <c r="A29" s="20" t="s">
        <v>27</v>
      </c>
      <c r="B29" s="17" t="s">
        <v>39</v>
      </c>
      <c r="C29" s="55" t="s">
        <v>40</v>
      </c>
      <c r="D29" s="33"/>
      <c r="E29" s="138">
        <v>0.8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123">
        <v>0</v>
      </c>
      <c r="AD29" s="5">
        <v>0</v>
      </c>
      <c r="AE29" s="8">
        <v>0</v>
      </c>
      <c r="AF29" s="8">
        <v>0</v>
      </c>
      <c r="AG29" s="8">
        <v>0</v>
      </c>
      <c r="AH29" s="8">
        <v>0</v>
      </c>
    </row>
    <row r="30" spans="1:34" s="4" customFormat="1" ht="141.75" x14ac:dyDescent="0.25">
      <c r="A30" s="21" t="s">
        <v>27</v>
      </c>
      <c r="B30" s="19" t="s">
        <v>41</v>
      </c>
      <c r="C30" s="55" t="s">
        <v>42</v>
      </c>
      <c r="D30" s="33"/>
      <c r="E30" s="138">
        <v>0.8</v>
      </c>
      <c r="F30" s="5">
        <v>0</v>
      </c>
      <c r="G30" s="5">
        <v>0</v>
      </c>
      <c r="H30" s="5">
        <v>0</v>
      </c>
      <c r="I30" s="5">
        <v>0</v>
      </c>
      <c r="J30" s="138">
        <f>Y30</f>
        <v>0.8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138">
        <v>0.8</v>
      </c>
      <c r="Z30" s="5">
        <v>0</v>
      </c>
      <c r="AA30" s="5">
        <v>0</v>
      </c>
      <c r="AB30" s="5">
        <v>0</v>
      </c>
      <c r="AC30" s="123">
        <v>0</v>
      </c>
      <c r="AD30" s="5">
        <v>0</v>
      </c>
      <c r="AE30" s="8">
        <v>0</v>
      </c>
      <c r="AF30" s="8">
        <v>0</v>
      </c>
      <c r="AG30" s="8">
        <v>0</v>
      </c>
      <c r="AH30" s="8">
        <v>0</v>
      </c>
    </row>
    <row r="31" spans="1:34" s="4" customFormat="1" ht="85.5" x14ac:dyDescent="0.2">
      <c r="A31" s="13" t="s">
        <v>30</v>
      </c>
      <c r="B31" s="14" t="s">
        <v>31</v>
      </c>
      <c r="C31" s="58" t="s">
        <v>32</v>
      </c>
      <c r="D31" s="33"/>
      <c r="E31" s="131">
        <v>0</v>
      </c>
      <c r="F31" s="5">
        <v>0</v>
      </c>
      <c r="G31" s="5">
        <v>0</v>
      </c>
      <c r="H31" s="5">
        <v>0</v>
      </c>
      <c r="I31" s="49">
        <v>132</v>
      </c>
      <c r="J31" s="5">
        <v>0</v>
      </c>
      <c r="K31" s="5">
        <v>0</v>
      </c>
      <c r="L31" s="5">
        <v>0</v>
      </c>
      <c r="M31" s="5">
        <v>0</v>
      </c>
      <c r="N31" s="49">
        <f>S31+X31+AC31</f>
        <v>99</v>
      </c>
      <c r="O31" s="123">
        <v>0</v>
      </c>
      <c r="P31" s="123">
        <v>0</v>
      </c>
      <c r="Q31" s="123">
        <v>0</v>
      </c>
      <c r="R31" s="123">
        <v>0</v>
      </c>
      <c r="S31" s="49">
        <v>35</v>
      </c>
      <c r="T31" s="5">
        <v>0</v>
      </c>
      <c r="U31" s="5">
        <v>0</v>
      </c>
      <c r="V31" s="5">
        <v>0</v>
      </c>
      <c r="W31" s="5">
        <v>0</v>
      </c>
      <c r="X31" s="49">
        <f>X24</f>
        <v>22</v>
      </c>
      <c r="Y31" s="5">
        <v>0</v>
      </c>
      <c r="Z31" s="5">
        <v>0</v>
      </c>
      <c r="AA31" s="5">
        <v>0</v>
      </c>
      <c r="AB31" s="5">
        <v>0</v>
      </c>
      <c r="AC31" s="280">
        <v>42</v>
      </c>
      <c r="AD31" s="5">
        <v>0</v>
      </c>
      <c r="AE31" s="8">
        <v>0</v>
      </c>
      <c r="AF31" s="8">
        <v>0</v>
      </c>
      <c r="AG31" s="8">
        <v>0</v>
      </c>
      <c r="AH31" s="8">
        <v>0</v>
      </c>
    </row>
    <row r="32" spans="1:34" s="4" customFormat="1" ht="78.75" x14ac:dyDescent="0.25">
      <c r="A32" s="24" t="s">
        <v>33</v>
      </c>
      <c r="B32" s="23" t="s">
        <v>34</v>
      </c>
      <c r="C32" s="59" t="s">
        <v>32</v>
      </c>
      <c r="D32" s="33"/>
      <c r="E32" s="131">
        <v>0</v>
      </c>
      <c r="F32" s="5">
        <v>0</v>
      </c>
      <c r="G32" s="5">
        <v>0</v>
      </c>
      <c r="H32" s="5">
        <v>0</v>
      </c>
      <c r="I32" s="49">
        <v>132</v>
      </c>
      <c r="J32" s="5">
        <v>0</v>
      </c>
      <c r="K32" s="5">
        <v>0</v>
      </c>
      <c r="L32" s="5">
        <v>0</v>
      </c>
      <c r="M32" s="5">
        <v>0</v>
      </c>
      <c r="N32" s="49">
        <f t="shared" ref="N32:N34" si="0">S32+X32+AC32</f>
        <v>99</v>
      </c>
      <c r="O32" s="123">
        <v>0</v>
      </c>
      <c r="P32" s="123">
        <v>0</v>
      </c>
      <c r="Q32" s="123">
        <v>0</v>
      </c>
      <c r="R32" s="123">
        <v>0</v>
      </c>
      <c r="S32" s="49">
        <v>35</v>
      </c>
      <c r="T32" s="5">
        <v>0</v>
      </c>
      <c r="U32" s="5">
        <v>0</v>
      </c>
      <c r="V32" s="5">
        <v>0</v>
      </c>
      <c r="W32" s="5">
        <v>0</v>
      </c>
      <c r="X32" s="49">
        <f>X24</f>
        <v>22</v>
      </c>
      <c r="Y32" s="5">
        <v>0</v>
      </c>
      <c r="Z32" s="5">
        <v>0</v>
      </c>
      <c r="AA32" s="5">
        <v>0</v>
      </c>
      <c r="AB32" s="5">
        <v>0</v>
      </c>
      <c r="AC32" s="280">
        <v>42</v>
      </c>
      <c r="AD32" s="5">
        <v>0</v>
      </c>
      <c r="AE32" s="8">
        <v>0</v>
      </c>
      <c r="AF32" s="8">
        <v>0</v>
      </c>
      <c r="AG32" s="8">
        <v>0</v>
      </c>
      <c r="AH32" s="8">
        <v>0</v>
      </c>
    </row>
    <row r="33" spans="1:34" s="4" customFormat="1" ht="78.75" x14ac:dyDescent="0.25">
      <c r="A33" s="22" t="s">
        <v>33</v>
      </c>
      <c r="B33" s="23" t="s">
        <v>35</v>
      </c>
      <c r="C33" s="59" t="s">
        <v>36</v>
      </c>
      <c r="D33" s="33"/>
      <c r="E33" s="131">
        <v>0</v>
      </c>
      <c r="F33" s="5">
        <v>0</v>
      </c>
      <c r="G33" s="5">
        <v>0</v>
      </c>
      <c r="H33" s="5">
        <v>0</v>
      </c>
      <c r="I33" s="49">
        <v>132</v>
      </c>
      <c r="J33" s="5">
        <v>0</v>
      </c>
      <c r="K33" s="5">
        <v>0</v>
      </c>
      <c r="L33" s="5">
        <v>0</v>
      </c>
      <c r="M33" s="5">
        <v>0</v>
      </c>
      <c r="N33" s="49">
        <f t="shared" si="0"/>
        <v>99</v>
      </c>
      <c r="O33" s="123">
        <v>0</v>
      </c>
      <c r="P33" s="123">
        <v>0</v>
      </c>
      <c r="Q33" s="123">
        <v>0</v>
      </c>
      <c r="R33" s="123">
        <v>0</v>
      </c>
      <c r="S33" s="49">
        <v>35</v>
      </c>
      <c r="T33" s="5">
        <v>0</v>
      </c>
      <c r="U33" s="5">
        <v>0</v>
      </c>
      <c r="V33" s="5">
        <v>0</v>
      </c>
      <c r="W33" s="5">
        <v>0</v>
      </c>
      <c r="X33" s="49">
        <f>X24</f>
        <v>22</v>
      </c>
      <c r="Y33" s="5">
        <v>0</v>
      </c>
      <c r="Z33" s="5">
        <v>0</v>
      </c>
      <c r="AA33" s="5">
        <v>0</v>
      </c>
      <c r="AB33" s="5">
        <v>0</v>
      </c>
      <c r="AC33" s="280">
        <v>42</v>
      </c>
      <c r="AD33" s="5">
        <v>0</v>
      </c>
      <c r="AE33" s="8">
        <v>0</v>
      </c>
      <c r="AF33" s="8">
        <v>0</v>
      </c>
      <c r="AG33" s="8">
        <v>0</v>
      </c>
      <c r="AH33" s="8">
        <v>0</v>
      </c>
    </row>
    <row r="34" spans="1:34" s="4" customFormat="1" ht="24" customHeight="1" x14ac:dyDescent="0.2">
      <c r="A34" s="182" t="s">
        <v>45</v>
      </c>
      <c r="B34" s="183"/>
      <c r="C34" s="183"/>
      <c r="D34" s="33"/>
      <c r="E34" s="139">
        <v>3.26</v>
      </c>
      <c r="F34" s="5">
        <v>0</v>
      </c>
      <c r="G34" s="5">
        <v>0</v>
      </c>
      <c r="H34" s="5">
        <v>0</v>
      </c>
      <c r="I34" s="49">
        <v>132</v>
      </c>
      <c r="J34" s="5">
        <f>Y34</f>
        <v>0.8</v>
      </c>
      <c r="K34" s="5">
        <v>0</v>
      </c>
      <c r="L34" s="5">
        <v>0</v>
      </c>
      <c r="M34" s="5">
        <v>0</v>
      </c>
      <c r="N34" s="49">
        <f t="shared" si="0"/>
        <v>99</v>
      </c>
      <c r="O34" s="123">
        <v>0</v>
      </c>
      <c r="P34" s="123">
        <v>0</v>
      </c>
      <c r="Q34" s="123">
        <v>0</v>
      </c>
      <c r="R34" s="123">
        <v>0</v>
      </c>
      <c r="S34" s="49">
        <f>S24</f>
        <v>35</v>
      </c>
      <c r="T34" s="5">
        <v>0</v>
      </c>
      <c r="U34" s="5">
        <v>0</v>
      </c>
      <c r="V34" s="5">
        <v>0</v>
      </c>
      <c r="W34" s="5">
        <v>0</v>
      </c>
      <c r="X34" s="49">
        <f>X24</f>
        <v>22</v>
      </c>
      <c r="Y34" s="5">
        <f>Y30</f>
        <v>0.8</v>
      </c>
      <c r="Z34" s="5">
        <v>0</v>
      </c>
      <c r="AA34" s="5">
        <v>0</v>
      </c>
      <c r="AB34" s="5">
        <v>0</v>
      </c>
      <c r="AC34" s="280">
        <v>42</v>
      </c>
      <c r="AD34" s="5">
        <v>0</v>
      </c>
      <c r="AE34" s="8">
        <v>0</v>
      </c>
      <c r="AF34" s="8">
        <v>0</v>
      </c>
      <c r="AG34" s="8">
        <v>0</v>
      </c>
      <c r="AH34" s="8">
        <v>0</v>
      </c>
    </row>
    <row r="35" spans="1:34" s="4" customFormat="1" ht="0.75" customHeight="1" x14ac:dyDescent="0.2"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</row>
    <row r="36" spans="1:34" s="4" customFormat="1" ht="12.75" x14ac:dyDescent="0.2">
      <c r="A36" s="2" t="s">
        <v>178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</row>
  </sheetData>
  <mergeCells count="23">
    <mergeCell ref="A34:C34"/>
    <mergeCell ref="L11:AA11"/>
    <mergeCell ref="N16:AD16"/>
    <mergeCell ref="A8:AH8"/>
    <mergeCell ref="A19:A22"/>
    <mergeCell ref="B19:B22"/>
    <mergeCell ref="C19:C22"/>
    <mergeCell ref="O21:S21"/>
    <mergeCell ref="T21:X21"/>
    <mergeCell ref="Y21:AC21"/>
    <mergeCell ref="AE1:AH4"/>
    <mergeCell ref="E19:AH19"/>
    <mergeCell ref="E20:I20"/>
    <mergeCell ref="N17:Z17"/>
    <mergeCell ref="A14:AH14"/>
    <mergeCell ref="L12:Y12"/>
    <mergeCell ref="D19:D22"/>
    <mergeCell ref="E21:I21"/>
    <mergeCell ref="J21:N21"/>
    <mergeCell ref="A6:AH6"/>
    <mergeCell ref="A7:AH7"/>
    <mergeCell ref="J20:AH20"/>
    <mergeCell ref="AD21:AH21"/>
  </mergeCells>
  <pageMargins left="0.39370078740157483" right="0.39370078740157483" top="0.78740157480314965" bottom="0.39370078740157483" header="0.27559055118110237" footer="0.27559055118110237"/>
  <pageSetup paperSize="8" scale="70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CD44"/>
  <sheetViews>
    <sheetView topLeftCell="A4" zoomScale="70" zoomScaleNormal="70" workbookViewId="0">
      <pane xSplit="2" ySplit="19" topLeftCell="AH29" activePane="bottomRight" state="frozen"/>
      <selection activeCell="A4" sqref="A4"/>
      <selection pane="topRight" activeCell="C4" sqref="C4"/>
      <selection pane="bottomLeft" activeCell="A23" sqref="A23"/>
      <selection pane="bottomRight" activeCell="AN29" sqref="AN29"/>
    </sheetView>
  </sheetViews>
  <sheetFormatPr defaultColWidth="9.7109375" defaultRowHeight="15.75" x14ac:dyDescent="0.25"/>
  <cols>
    <col min="1" max="1" width="9.7109375" style="1" customWidth="1"/>
    <col min="2" max="2" width="21.7109375" style="1" customWidth="1"/>
    <col min="3" max="3" width="14.7109375" style="1" customWidth="1"/>
    <col min="4" max="4" width="15.7109375" style="1" customWidth="1"/>
    <col min="5" max="20" width="8.7109375" style="1" customWidth="1"/>
    <col min="21" max="81" width="9.7109375" style="1"/>
    <col min="82" max="82" width="13.7109375" style="1" customWidth="1"/>
    <col min="83" max="16384" width="9.7109375" style="1"/>
  </cols>
  <sheetData>
    <row r="1" spans="1:23" s="2" customFormat="1" ht="11.25" x14ac:dyDescent="0.2">
      <c r="Q1" s="161" t="s">
        <v>179</v>
      </c>
      <c r="R1" s="161"/>
      <c r="S1" s="161"/>
      <c r="T1" s="161"/>
    </row>
    <row r="2" spans="1:23" s="2" customFormat="1" ht="11.25" x14ac:dyDescent="0.2">
      <c r="Q2" s="161"/>
      <c r="R2" s="161"/>
      <c r="S2" s="161"/>
      <c r="T2" s="161"/>
    </row>
    <row r="3" spans="1:23" s="2" customFormat="1" ht="11.25" x14ac:dyDescent="0.2">
      <c r="Q3" s="161"/>
      <c r="R3" s="161"/>
      <c r="S3" s="161"/>
      <c r="T3" s="161"/>
    </row>
    <row r="4" spans="1:23" s="2" customFormat="1" ht="11.25" x14ac:dyDescent="0.2">
      <c r="Q4" s="161"/>
      <c r="R4" s="161"/>
      <c r="S4" s="161"/>
      <c r="T4" s="161"/>
    </row>
    <row r="6" spans="1:23" s="3" customFormat="1" ht="18.75" x14ac:dyDescent="0.3">
      <c r="A6" s="163" t="s">
        <v>180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</row>
    <row r="7" spans="1:23" s="3" customFormat="1" ht="18.75" x14ac:dyDescent="0.3">
      <c r="A7" s="163" t="s">
        <v>936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</row>
    <row r="10" spans="1:23" x14ac:dyDescent="0.25">
      <c r="E10" s="6" t="s">
        <v>0</v>
      </c>
      <c r="F10" s="174" t="s">
        <v>29</v>
      </c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5"/>
      <c r="S10" s="175"/>
      <c r="T10" s="175"/>
    </row>
    <row r="11" spans="1:23" s="7" customFormat="1" ht="10.5" x14ac:dyDescent="0.2">
      <c r="F11" s="162" t="s">
        <v>1</v>
      </c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</row>
    <row r="13" spans="1:23" x14ac:dyDescent="0.25">
      <c r="A13" s="170" t="s">
        <v>22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</row>
    <row r="15" spans="1:23" ht="28.5" customHeight="1" x14ac:dyDescent="0.25">
      <c r="A15" s="216" t="s">
        <v>2</v>
      </c>
      <c r="B15" s="165"/>
      <c r="C15" s="165"/>
      <c r="D15" s="165"/>
      <c r="E15" s="165"/>
      <c r="F15" s="165"/>
      <c r="G15" s="217" t="s">
        <v>929</v>
      </c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105"/>
      <c r="W15" s="105"/>
    </row>
    <row r="16" spans="1:23" s="7" customFormat="1" ht="10.5" x14ac:dyDescent="0.2">
      <c r="H16" s="162" t="s">
        <v>3</v>
      </c>
      <c r="I16" s="162"/>
      <c r="J16" s="162"/>
      <c r="K16" s="162"/>
      <c r="L16" s="162"/>
      <c r="M16" s="162"/>
      <c r="N16" s="162"/>
      <c r="O16" s="162"/>
      <c r="P16" s="162"/>
      <c r="Q16" s="162"/>
      <c r="R16" s="162"/>
    </row>
    <row r="18" spans="1:82" s="4" customFormat="1" ht="21" customHeight="1" x14ac:dyDescent="0.2">
      <c r="A18" s="158" t="s">
        <v>4</v>
      </c>
      <c r="B18" s="158" t="s">
        <v>5</v>
      </c>
      <c r="C18" s="158" t="s">
        <v>6</v>
      </c>
      <c r="D18" s="158" t="s">
        <v>157</v>
      </c>
      <c r="E18" s="156" t="s">
        <v>924</v>
      </c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57"/>
      <c r="BW18" s="176" t="s">
        <v>181</v>
      </c>
      <c r="BX18" s="180"/>
      <c r="BY18" s="180"/>
      <c r="BZ18" s="180"/>
      <c r="CA18" s="180"/>
      <c r="CB18" s="180"/>
      <c r="CC18" s="177"/>
      <c r="CD18" s="158" t="s">
        <v>10</v>
      </c>
    </row>
    <row r="19" spans="1:82" s="4" customFormat="1" ht="21" customHeight="1" x14ac:dyDescent="0.2">
      <c r="A19" s="159"/>
      <c r="B19" s="159"/>
      <c r="C19" s="159"/>
      <c r="D19" s="159"/>
      <c r="E19" s="156" t="s">
        <v>7</v>
      </c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57"/>
      <c r="AN19" s="156" t="s">
        <v>8</v>
      </c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57"/>
      <c r="BW19" s="218"/>
      <c r="BX19" s="219"/>
      <c r="BY19" s="219"/>
      <c r="BZ19" s="219"/>
      <c r="CA19" s="219"/>
      <c r="CB19" s="219"/>
      <c r="CC19" s="220"/>
      <c r="CD19" s="159"/>
    </row>
    <row r="20" spans="1:82" s="4" customFormat="1" ht="21" customHeight="1" x14ac:dyDescent="0.2">
      <c r="A20" s="159"/>
      <c r="B20" s="159"/>
      <c r="C20" s="159"/>
      <c r="D20" s="159"/>
      <c r="E20" s="156" t="s">
        <v>14</v>
      </c>
      <c r="F20" s="171"/>
      <c r="G20" s="171"/>
      <c r="H20" s="171"/>
      <c r="I20" s="171"/>
      <c r="J20" s="171"/>
      <c r="K20" s="157"/>
      <c r="L20" s="156" t="s">
        <v>15</v>
      </c>
      <c r="M20" s="171"/>
      <c r="N20" s="171"/>
      <c r="O20" s="171"/>
      <c r="P20" s="171"/>
      <c r="Q20" s="171"/>
      <c r="R20" s="157"/>
      <c r="S20" s="156" t="s">
        <v>16</v>
      </c>
      <c r="T20" s="171"/>
      <c r="U20" s="171"/>
      <c r="V20" s="171"/>
      <c r="W20" s="171"/>
      <c r="X20" s="171"/>
      <c r="Y20" s="157"/>
      <c r="Z20" s="156" t="s">
        <v>17</v>
      </c>
      <c r="AA20" s="171"/>
      <c r="AB20" s="171"/>
      <c r="AC20" s="171"/>
      <c r="AD20" s="171"/>
      <c r="AE20" s="171"/>
      <c r="AF20" s="157"/>
      <c r="AG20" s="156" t="s">
        <v>18</v>
      </c>
      <c r="AH20" s="171"/>
      <c r="AI20" s="171"/>
      <c r="AJ20" s="171"/>
      <c r="AK20" s="171"/>
      <c r="AL20" s="171"/>
      <c r="AM20" s="157"/>
      <c r="AN20" s="156" t="s">
        <v>14</v>
      </c>
      <c r="AO20" s="171"/>
      <c r="AP20" s="171"/>
      <c r="AQ20" s="171"/>
      <c r="AR20" s="171"/>
      <c r="AS20" s="171"/>
      <c r="AT20" s="157"/>
      <c r="AU20" s="156" t="s">
        <v>15</v>
      </c>
      <c r="AV20" s="171"/>
      <c r="AW20" s="171"/>
      <c r="AX20" s="171"/>
      <c r="AY20" s="171"/>
      <c r="AZ20" s="171"/>
      <c r="BA20" s="157"/>
      <c r="BB20" s="156" t="s">
        <v>16</v>
      </c>
      <c r="BC20" s="171"/>
      <c r="BD20" s="171"/>
      <c r="BE20" s="171"/>
      <c r="BF20" s="171"/>
      <c r="BG20" s="171"/>
      <c r="BH20" s="157"/>
      <c r="BI20" s="156" t="s">
        <v>17</v>
      </c>
      <c r="BJ20" s="171"/>
      <c r="BK20" s="171"/>
      <c r="BL20" s="171"/>
      <c r="BM20" s="171"/>
      <c r="BN20" s="171"/>
      <c r="BO20" s="157"/>
      <c r="BP20" s="156" t="s">
        <v>18</v>
      </c>
      <c r="BQ20" s="171"/>
      <c r="BR20" s="171"/>
      <c r="BS20" s="171"/>
      <c r="BT20" s="171"/>
      <c r="BU20" s="171"/>
      <c r="BV20" s="157"/>
      <c r="BW20" s="178"/>
      <c r="BX20" s="181"/>
      <c r="BY20" s="181"/>
      <c r="BZ20" s="181"/>
      <c r="CA20" s="181"/>
      <c r="CB20" s="181"/>
      <c r="CC20" s="179"/>
      <c r="CD20" s="159"/>
    </row>
    <row r="21" spans="1:82" s="4" customFormat="1" ht="102.75" customHeight="1" x14ac:dyDescent="0.2">
      <c r="A21" s="160"/>
      <c r="B21" s="160"/>
      <c r="C21" s="160"/>
      <c r="D21" s="160"/>
      <c r="E21" s="36" t="s">
        <v>74</v>
      </c>
      <c r="F21" s="36" t="s">
        <v>75</v>
      </c>
      <c r="G21" s="36" t="s">
        <v>182</v>
      </c>
      <c r="H21" s="36" t="s">
        <v>183</v>
      </c>
      <c r="I21" s="36" t="s">
        <v>184</v>
      </c>
      <c r="J21" s="36" t="s">
        <v>77</v>
      </c>
      <c r="K21" s="36" t="s">
        <v>78</v>
      </c>
      <c r="L21" s="36" t="s">
        <v>74</v>
      </c>
      <c r="M21" s="36" t="s">
        <v>75</v>
      </c>
      <c r="N21" s="36" t="s">
        <v>182</v>
      </c>
      <c r="O21" s="36" t="s">
        <v>183</v>
      </c>
      <c r="P21" s="36" t="s">
        <v>184</v>
      </c>
      <c r="Q21" s="36" t="s">
        <v>77</v>
      </c>
      <c r="R21" s="36" t="s">
        <v>78</v>
      </c>
      <c r="S21" s="36" t="s">
        <v>74</v>
      </c>
      <c r="T21" s="36" t="s">
        <v>75</v>
      </c>
      <c r="U21" s="36" t="s">
        <v>182</v>
      </c>
      <c r="V21" s="36" t="s">
        <v>183</v>
      </c>
      <c r="W21" s="36" t="s">
        <v>184</v>
      </c>
      <c r="X21" s="36" t="s">
        <v>77</v>
      </c>
      <c r="Y21" s="36" t="s">
        <v>78</v>
      </c>
      <c r="Z21" s="36" t="s">
        <v>74</v>
      </c>
      <c r="AA21" s="36" t="s">
        <v>75</v>
      </c>
      <c r="AB21" s="36" t="s">
        <v>182</v>
      </c>
      <c r="AC21" s="36" t="s">
        <v>183</v>
      </c>
      <c r="AD21" s="36" t="s">
        <v>184</v>
      </c>
      <c r="AE21" s="36" t="s">
        <v>77</v>
      </c>
      <c r="AF21" s="36" t="s">
        <v>78</v>
      </c>
      <c r="AG21" s="36" t="s">
        <v>74</v>
      </c>
      <c r="AH21" s="36" t="s">
        <v>75</v>
      </c>
      <c r="AI21" s="36" t="s">
        <v>182</v>
      </c>
      <c r="AJ21" s="36" t="s">
        <v>183</v>
      </c>
      <c r="AK21" s="36" t="s">
        <v>184</v>
      </c>
      <c r="AL21" s="36" t="s">
        <v>77</v>
      </c>
      <c r="AM21" s="36" t="s">
        <v>78</v>
      </c>
      <c r="AN21" s="36" t="s">
        <v>74</v>
      </c>
      <c r="AO21" s="36" t="s">
        <v>75</v>
      </c>
      <c r="AP21" s="36" t="s">
        <v>182</v>
      </c>
      <c r="AQ21" s="36" t="s">
        <v>183</v>
      </c>
      <c r="AR21" s="36" t="s">
        <v>184</v>
      </c>
      <c r="AS21" s="36" t="s">
        <v>77</v>
      </c>
      <c r="AT21" s="36" t="s">
        <v>78</v>
      </c>
      <c r="AU21" s="36" t="s">
        <v>74</v>
      </c>
      <c r="AV21" s="36" t="s">
        <v>75</v>
      </c>
      <c r="AW21" s="36" t="s">
        <v>182</v>
      </c>
      <c r="AX21" s="36" t="s">
        <v>183</v>
      </c>
      <c r="AY21" s="36" t="s">
        <v>184</v>
      </c>
      <c r="AZ21" s="36" t="s">
        <v>77</v>
      </c>
      <c r="BA21" s="36" t="s">
        <v>78</v>
      </c>
      <c r="BB21" s="36" t="s">
        <v>74</v>
      </c>
      <c r="BC21" s="36" t="s">
        <v>75</v>
      </c>
      <c r="BD21" s="36" t="s">
        <v>182</v>
      </c>
      <c r="BE21" s="36" t="s">
        <v>183</v>
      </c>
      <c r="BF21" s="36" t="s">
        <v>184</v>
      </c>
      <c r="BG21" s="36" t="s">
        <v>77</v>
      </c>
      <c r="BH21" s="36" t="s">
        <v>78</v>
      </c>
      <c r="BI21" s="36" t="s">
        <v>74</v>
      </c>
      <c r="BJ21" s="36" t="s">
        <v>75</v>
      </c>
      <c r="BK21" s="36" t="s">
        <v>182</v>
      </c>
      <c r="BL21" s="36" t="s">
        <v>183</v>
      </c>
      <c r="BM21" s="36" t="s">
        <v>184</v>
      </c>
      <c r="BN21" s="36" t="s">
        <v>77</v>
      </c>
      <c r="BO21" s="36" t="s">
        <v>78</v>
      </c>
      <c r="BP21" s="36" t="s">
        <v>74</v>
      </c>
      <c r="BQ21" s="36" t="s">
        <v>75</v>
      </c>
      <c r="BR21" s="36" t="s">
        <v>182</v>
      </c>
      <c r="BS21" s="36" t="s">
        <v>183</v>
      </c>
      <c r="BT21" s="36" t="s">
        <v>184</v>
      </c>
      <c r="BU21" s="36" t="s">
        <v>77</v>
      </c>
      <c r="BV21" s="36" t="s">
        <v>78</v>
      </c>
      <c r="BW21" s="36" t="s">
        <v>74</v>
      </c>
      <c r="BX21" s="36" t="s">
        <v>75</v>
      </c>
      <c r="BY21" s="36" t="s">
        <v>182</v>
      </c>
      <c r="BZ21" s="36" t="s">
        <v>183</v>
      </c>
      <c r="CA21" s="36" t="s">
        <v>184</v>
      </c>
      <c r="CB21" s="36" t="s">
        <v>77</v>
      </c>
      <c r="CC21" s="36" t="s">
        <v>78</v>
      </c>
      <c r="CD21" s="160"/>
    </row>
    <row r="22" spans="1:82" s="53" customFormat="1" ht="12.75" x14ac:dyDescent="0.2">
      <c r="A22" s="54">
        <v>1</v>
      </c>
      <c r="B22" s="54">
        <v>2</v>
      </c>
      <c r="C22" s="54">
        <v>3</v>
      </c>
      <c r="D22" s="54">
        <v>4</v>
      </c>
      <c r="E22" s="54" t="s">
        <v>79</v>
      </c>
      <c r="F22" s="54" t="s">
        <v>80</v>
      </c>
      <c r="G22" s="54" t="s">
        <v>81</v>
      </c>
      <c r="H22" s="54" t="s">
        <v>82</v>
      </c>
      <c r="I22" s="54" t="s">
        <v>83</v>
      </c>
      <c r="J22" s="54" t="s">
        <v>84</v>
      </c>
      <c r="K22" s="54" t="s">
        <v>85</v>
      </c>
      <c r="L22" s="54" t="s">
        <v>86</v>
      </c>
      <c r="M22" s="54" t="s">
        <v>87</v>
      </c>
      <c r="N22" s="54" t="s">
        <v>88</v>
      </c>
      <c r="O22" s="54" t="s">
        <v>89</v>
      </c>
      <c r="P22" s="54" t="s">
        <v>90</v>
      </c>
      <c r="Q22" s="54" t="s">
        <v>91</v>
      </c>
      <c r="R22" s="54" t="s">
        <v>92</v>
      </c>
      <c r="S22" s="54" t="s">
        <v>93</v>
      </c>
      <c r="T22" s="54" t="s">
        <v>94</v>
      </c>
      <c r="U22" s="54" t="s">
        <v>95</v>
      </c>
      <c r="V22" s="54" t="s">
        <v>96</v>
      </c>
      <c r="W22" s="54" t="s">
        <v>97</v>
      </c>
      <c r="X22" s="54" t="s">
        <v>98</v>
      </c>
      <c r="Y22" s="54" t="s">
        <v>99</v>
      </c>
      <c r="Z22" s="54" t="s">
        <v>100</v>
      </c>
      <c r="AA22" s="54" t="s">
        <v>101</v>
      </c>
      <c r="AB22" s="54" t="s">
        <v>102</v>
      </c>
      <c r="AC22" s="54" t="s">
        <v>103</v>
      </c>
      <c r="AD22" s="54" t="s">
        <v>104</v>
      </c>
      <c r="AE22" s="54" t="s">
        <v>105</v>
      </c>
      <c r="AF22" s="54" t="s">
        <v>106</v>
      </c>
      <c r="AG22" s="54" t="s">
        <v>107</v>
      </c>
      <c r="AH22" s="54" t="s">
        <v>108</v>
      </c>
      <c r="AI22" s="54" t="s">
        <v>109</v>
      </c>
      <c r="AJ22" s="54" t="s">
        <v>110</v>
      </c>
      <c r="AK22" s="54" t="s">
        <v>111</v>
      </c>
      <c r="AL22" s="54" t="s">
        <v>112</v>
      </c>
      <c r="AM22" s="54" t="s">
        <v>113</v>
      </c>
      <c r="AN22" s="54" t="s">
        <v>114</v>
      </c>
      <c r="AO22" s="54" t="s">
        <v>115</v>
      </c>
      <c r="AP22" s="54" t="s">
        <v>116</v>
      </c>
      <c r="AQ22" s="54" t="s">
        <v>117</v>
      </c>
      <c r="AR22" s="54" t="s">
        <v>118</v>
      </c>
      <c r="AS22" s="54" t="s">
        <v>119</v>
      </c>
      <c r="AT22" s="54" t="s">
        <v>120</v>
      </c>
      <c r="AU22" s="54" t="s">
        <v>121</v>
      </c>
      <c r="AV22" s="54" t="s">
        <v>122</v>
      </c>
      <c r="AW22" s="54" t="s">
        <v>123</v>
      </c>
      <c r="AX22" s="54" t="s">
        <v>124</v>
      </c>
      <c r="AY22" s="54" t="s">
        <v>125</v>
      </c>
      <c r="AZ22" s="54" t="s">
        <v>126</v>
      </c>
      <c r="BA22" s="54" t="s">
        <v>127</v>
      </c>
      <c r="BB22" s="54" t="s">
        <v>128</v>
      </c>
      <c r="BC22" s="54" t="s">
        <v>129</v>
      </c>
      <c r="BD22" s="54" t="s">
        <v>130</v>
      </c>
      <c r="BE22" s="54" t="s">
        <v>131</v>
      </c>
      <c r="BF22" s="54" t="s">
        <v>132</v>
      </c>
      <c r="BG22" s="54" t="s">
        <v>133</v>
      </c>
      <c r="BH22" s="54" t="s">
        <v>134</v>
      </c>
      <c r="BI22" s="54" t="s">
        <v>135</v>
      </c>
      <c r="BJ22" s="54" t="s">
        <v>136</v>
      </c>
      <c r="BK22" s="54" t="s">
        <v>137</v>
      </c>
      <c r="BL22" s="54" t="s">
        <v>138</v>
      </c>
      <c r="BM22" s="54" t="s">
        <v>139</v>
      </c>
      <c r="BN22" s="54" t="s">
        <v>140</v>
      </c>
      <c r="BO22" s="54" t="s">
        <v>141</v>
      </c>
      <c r="BP22" s="54" t="s">
        <v>142</v>
      </c>
      <c r="BQ22" s="54" t="s">
        <v>143</v>
      </c>
      <c r="BR22" s="54" t="s">
        <v>144</v>
      </c>
      <c r="BS22" s="54" t="s">
        <v>145</v>
      </c>
      <c r="BT22" s="54" t="s">
        <v>146</v>
      </c>
      <c r="BU22" s="54" t="s">
        <v>147</v>
      </c>
      <c r="BV22" s="54" t="s">
        <v>148</v>
      </c>
      <c r="BW22" s="54" t="s">
        <v>158</v>
      </c>
      <c r="BX22" s="54" t="s">
        <v>159</v>
      </c>
      <c r="BY22" s="54" t="s">
        <v>160</v>
      </c>
      <c r="BZ22" s="54" t="s">
        <v>161</v>
      </c>
      <c r="CA22" s="54" t="s">
        <v>162</v>
      </c>
      <c r="CB22" s="54" t="s">
        <v>185</v>
      </c>
      <c r="CC22" s="54" t="s">
        <v>186</v>
      </c>
      <c r="CD22" s="54" t="s">
        <v>150</v>
      </c>
    </row>
    <row r="23" spans="1:82" s="4" customFormat="1" ht="107.25" customHeight="1" x14ac:dyDescent="0.2">
      <c r="A23" s="62" t="s">
        <v>23</v>
      </c>
      <c r="B23" s="63" t="s">
        <v>24</v>
      </c>
      <c r="C23" s="62"/>
      <c r="D23" s="62"/>
      <c r="E23" s="140">
        <v>3.26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141">
        <v>132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141">
        <v>33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141">
        <v>33</v>
      </c>
      <c r="Z23" s="140">
        <v>3.26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141">
        <v>33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141">
        <v>33</v>
      </c>
      <c r="AN23" s="140">
        <f>BI23</f>
        <v>0.4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142">
        <f>BA23+BH23+BO23</f>
        <v>99</v>
      </c>
      <c r="AU23" s="137">
        <v>0</v>
      </c>
      <c r="AV23" s="137">
        <v>0</v>
      </c>
      <c r="AW23" s="137">
        <v>0</v>
      </c>
      <c r="AX23" s="137">
        <v>0</v>
      </c>
      <c r="AY23" s="137">
        <v>0</v>
      </c>
      <c r="AZ23" s="137">
        <v>0</v>
      </c>
      <c r="BA23" s="142">
        <v>35</v>
      </c>
      <c r="BB23" s="62">
        <v>0</v>
      </c>
      <c r="BC23" s="62">
        <v>0</v>
      </c>
      <c r="BD23" s="62">
        <v>0</v>
      </c>
      <c r="BE23" s="62">
        <v>0</v>
      </c>
      <c r="BF23" s="62">
        <v>0</v>
      </c>
      <c r="BG23" s="62">
        <v>0</v>
      </c>
      <c r="BH23" s="141">
        <v>22</v>
      </c>
      <c r="BI23" s="140">
        <f>BI29</f>
        <v>0.4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141">
        <v>42</v>
      </c>
      <c r="BP23" s="62">
        <v>0</v>
      </c>
      <c r="BQ23" s="62">
        <v>0</v>
      </c>
      <c r="BR23" s="62">
        <v>0</v>
      </c>
      <c r="BS23" s="62">
        <v>0</v>
      </c>
      <c r="BT23" s="62">
        <v>0</v>
      </c>
      <c r="BU23" s="62">
        <v>0</v>
      </c>
      <c r="BV23" s="62">
        <v>0</v>
      </c>
      <c r="BW23" s="62">
        <v>0</v>
      </c>
      <c r="BX23" s="62" t="s">
        <v>187</v>
      </c>
      <c r="BY23" s="62" t="s">
        <v>187</v>
      </c>
      <c r="BZ23" s="62" t="s">
        <v>187</v>
      </c>
      <c r="CA23" s="62" t="s">
        <v>187</v>
      </c>
      <c r="CB23" s="62" t="s">
        <v>187</v>
      </c>
      <c r="CC23" s="142">
        <f>BO23-Y23</f>
        <v>9</v>
      </c>
      <c r="CD23" s="64"/>
    </row>
    <row r="24" spans="1:82" s="4" customFormat="1" ht="117" customHeight="1" x14ac:dyDescent="0.2">
      <c r="A24" s="62" t="s">
        <v>25</v>
      </c>
      <c r="B24" s="63" t="s">
        <v>26</v>
      </c>
      <c r="C24" s="62"/>
      <c r="D24" s="62"/>
      <c r="E24" s="140">
        <v>3.26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140">
        <v>3.26</v>
      </c>
      <c r="AA24" s="62">
        <v>0</v>
      </c>
      <c r="AB24" s="62">
        <v>0</v>
      </c>
      <c r="AC24" s="62">
        <v>0</v>
      </c>
      <c r="AD24" s="62">
        <v>0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0</v>
      </c>
      <c r="AO24" s="62">
        <v>0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>
        <v>0</v>
      </c>
      <c r="BV24" s="62">
        <v>0</v>
      </c>
      <c r="BW24" s="62">
        <v>0</v>
      </c>
      <c r="BX24" s="62" t="s">
        <v>187</v>
      </c>
      <c r="BY24" s="62" t="s">
        <v>187</v>
      </c>
      <c r="BZ24" s="62" t="s">
        <v>187</v>
      </c>
      <c r="CA24" s="62" t="s">
        <v>187</v>
      </c>
      <c r="CB24" s="62" t="s">
        <v>187</v>
      </c>
      <c r="CC24" s="62" t="s">
        <v>187</v>
      </c>
      <c r="CD24" s="64"/>
    </row>
    <row r="25" spans="1:82" s="4" customFormat="1" ht="51" x14ac:dyDescent="0.2">
      <c r="A25" s="62" t="s">
        <v>27</v>
      </c>
      <c r="B25" s="63" t="s">
        <v>28</v>
      </c>
      <c r="C25" s="62"/>
      <c r="D25" s="62"/>
      <c r="E25" s="140">
        <v>3.26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140">
        <v>3.26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>
        <v>0</v>
      </c>
      <c r="BV25" s="62">
        <v>0</v>
      </c>
      <c r="BW25" s="62">
        <v>0</v>
      </c>
      <c r="BX25" s="62" t="s">
        <v>187</v>
      </c>
      <c r="BY25" s="62" t="s">
        <v>187</v>
      </c>
      <c r="BZ25" s="62" t="s">
        <v>187</v>
      </c>
      <c r="CA25" s="62" t="s">
        <v>187</v>
      </c>
      <c r="CB25" s="62" t="s">
        <v>187</v>
      </c>
      <c r="CC25" s="62" t="s">
        <v>187</v>
      </c>
      <c r="CD25" s="64"/>
    </row>
    <row r="26" spans="1:82" s="4" customFormat="1" ht="89.25" x14ac:dyDescent="0.2">
      <c r="A26" s="62" t="s">
        <v>27</v>
      </c>
      <c r="B26" s="63" t="s">
        <v>37</v>
      </c>
      <c r="C26" s="62" t="s">
        <v>38</v>
      </c>
      <c r="D26" s="62"/>
      <c r="E26" s="140">
        <v>1.26</v>
      </c>
      <c r="F26" s="62" t="s">
        <v>187</v>
      </c>
      <c r="G26" s="62" t="s">
        <v>187</v>
      </c>
      <c r="H26" s="62" t="s">
        <v>187</v>
      </c>
      <c r="I26" s="62" t="s">
        <v>187</v>
      </c>
      <c r="J26" s="62" t="s">
        <v>187</v>
      </c>
      <c r="K26" s="62" t="s">
        <v>187</v>
      </c>
      <c r="L26" s="62" t="s">
        <v>187</v>
      </c>
      <c r="M26" s="62" t="s">
        <v>187</v>
      </c>
      <c r="N26" s="62" t="s">
        <v>187</v>
      </c>
      <c r="O26" s="62" t="s">
        <v>187</v>
      </c>
      <c r="P26" s="62" t="s">
        <v>187</v>
      </c>
      <c r="Q26" s="62" t="s">
        <v>187</v>
      </c>
      <c r="R26" s="62" t="s">
        <v>187</v>
      </c>
      <c r="S26" s="62" t="s">
        <v>187</v>
      </c>
      <c r="T26" s="62" t="s">
        <v>187</v>
      </c>
      <c r="U26" s="62" t="s">
        <v>187</v>
      </c>
      <c r="V26" s="62" t="s">
        <v>187</v>
      </c>
      <c r="W26" s="62" t="s">
        <v>187</v>
      </c>
      <c r="X26" s="62" t="s">
        <v>187</v>
      </c>
      <c r="Y26" s="62" t="s">
        <v>187</v>
      </c>
      <c r="Z26" s="140">
        <v>1.26</v>
      </c>
      <c r="AA26" s="62" t="s">
        <v>187</v>
      </c>
      <c r="AB26" s="62" t="s">
        <v>187</v>
      </c>
      <c r="AC26" s="62" t="s">
        <v>187</v>
      </c>
      <c r="AD26" s="62" t="s">
        <v>187</v>
      </c>
      <c r="AE26" s="62" t="s">
        <v>187</v>
      </c>
      <c r="AF26" s="62" t="s">
        <v>187</v>
      </c>
      <c r="AG26" s="62" t="s">
        <v>187</v>
      </c>
      <c r="AH26" s="62" t="s">
        <v>187</v>
      </c>
      <c r="AI26" s="62" t="s">
        <v>187</v>
      </c>
      <c r="AJ26" s="62" t="s">
        <v>187</v>
      </c>
      <c r="AK26" s="62" t="s">
        <v>187</v>
      </c>
      <c r="AL26" s="62" t="s">
        <v>187</v>
      </c>
      <c r="AM26" s="62" t="s">
        <v>187</v>
      </c>
      <c r="AN26" s="62" t="s">
        <v>187</v>
      </c>
      <c r="AO26" s="62" t="s">
        <v>187</v>
      </c>
      <c r="AP26" s="62" t="s">
        <v>187</v>
      </c>
      <c r="AQ26" s="62" t="s">
        <v>187</v>
      </c>
      <c r="AR26" s="62" t="s">
        <v>187</v>
      </c>
      <c r="AS26" s="62" t="s">
        <v>187</v>
      </c>
      <c r="AT26" s="62" t="s">
        <v>187</v>
      </c>
      <c r="AU26" s="62" t="s">
        <v>187</v>
      </c>
      <c r="AV26" s="62" t="s">
        <v>187</v>
      </c>
      <c r="AW26" s="62" t="s">
        <v>187</v>
      </c>
      <c r="AX26" s="62" t="s">
        <v>187</v>
      </c>
      <c r="AY26" s="62" t="s">
        <v>187</v>
      </c>
      <c r="AZ26" s="62" t="s">
        <v>187</v>
      </c>
      <c r="BA26" s="62" t="s">
        <v>187</v>
      </c>
      <c r="BB26" s="62" t="s">
        <v>187</v>
      </c>
      <c r="BC26" s="62" t="s">
        <v>187</v>
      </c>
      <c r="BD26" s="62" t="s">
        <v>187</v>
      </c>
      <c r="BE26" s="62" t="s">
        <v>187</v>
      </c>
      <c r="BF26" s="62" t="s">
        <v>187</v>
      </c>
      <c r="BG26" s="62" t="s">
        <v>187</v>
      </c>
      <c r="BH26" s="62" t="s">
        <v>187</v>
      </c>
      <c r="BI26" s="62" t="s">
        <v>187</v>
      </c>
      <c r="BJ26" s="62" t="s">
        <v>187</v>
      </c>
      <c r="BK26" s="62" t="s">
        <v>187</v>
      </c>
      <c r="BL26" s="62" t="s">
        <v>187</v>
      </c>
      <c r="BM26" s="62" t="s">
        <v>187</v>
      </c>
      <c r="BN26" s="62" t="s">
        <v>187</v>
      </c>
      <c r="BO26" s="62" t="s">
        <v>187</v>
      </c>
      <c r="BP26" s="62" t="s">
        <v>187</v>
      </c>
      <c r="BQ26" s="62" t="s">
        <v>187</v>
      </c>
      <c r="BR26" s="62" t="s">
        <v>187</v>
      </c>
      <c r="BS26" s="62" t="s">
        <v>187</v>
      </c>
      <c r="BT26" s="62" t="s">
        <v>187</v>
      </c>
      <c r="BU26" s="62" t="s">
        <v>187</v>
      </c>
      <c r="BV26" s="62" t="s">
        <v>187</v>
      </c>
      <c r="BW26" s="62">
        <v>0</v>
      </c>
      <c r="BX26" s="62" t="s">
        <v>187</v>
      </c>
      <c r="BY26" s="62" t="s">
        <v>187</v>
      </c>
      <c r="BZ26" s="62" t="s">
        <v>187</v>
      </c>
      <c r="CA26" s="62" t="s">
        <v>187</v>
      </c>
      <c r="CB26" s="62" t="s">
        <v>187</v>
      </c>
      <c r="CC26" s="62" t="s">
        <v>187</v>
      </c>
      <c r="CD26" s="64"/>
    </row>
    <row r="27" spans="1:82" s="2" customFormat="1" ht="114.75" x14ac:dyDescent="0.2">
      <c r="A27" s="62" t="s">
        <v>27</v>
      </c>
      <c r="B27" s="63" t="s">
        <v>43</v>
      </c>
      <c r="C27" s="62" t="s">
        <v>44</v>
      </c>
      <c r="D27" s="62"/>
      <c r="E27" s="140">
        <v>0.8</v>
      </c>
      <c r="F27" s="62" t="s">
        <v>187</v>
      </c>
      <c r="G27" s="62" t="s">
        <v>187</v>
      </c>
      <c r="H27" s="62" t="s">
        <v>187</v>
      </c>
      <c r="I27" s="62" t="s">
        <v>187</v>
      </c>
      <c r="J27" s="62" t="s">
        <v>187</v>
      </c>
      <c r="K27" s="62" t="s">
        <v>187</v>
      </c>
      <c r="L27" s="62" t="s">
        <v>187</v>
      </c>
      <c r="M27" s="62" t="s">
        <v>187</v>
      </c>
      <c r="N27" s="62" t="s">
        <v>187</v>
      </c>
      <c r="O27" s="62" t="s">
        <v>187</v>
      </c>
      <c r="P27" s="62" t="s">
        <v>187</v>
      </c>
      <c r="Q27" s="62" t="s">
        <v>187</v>
      </c>
      <c r="R27" s="62" t="s">
        <v>187</v>
      </c>
      <c r="S27" s="62" t="s">
        <v>187</v>
      </c>
      <c r="T27" s="62" t="s">
        <v>187</v>
      </c>
      <c r="U27" s="62" t="s">
        <v>187</v>
      </c>
      <c r="V27" s="62" t="s">
        <v>187</v>
      </c>
      <c r="W27" s="62" t="s">
        <v>187</v>
      </c>
      <c r="X27" s="62" t="s">
        <v>187</v>
      </c>
      <c r="Y27" s="62" t="s">
        <v>187</v>
      </c>
      <c r="Z27" s="140">
        <v>0.8</v>
      </c>
      <c r="AA27" s="62" t="s">
        <v>187</v>
      </c>
      <c r="AB27" s="62" t="s">
        <v>187</v>
      </c>
      <c r="AC27" s="62" t="s">
        <v>187</v>
      </c>
      <c r="AD27" s="62" t="s">
        <v>187</v>
      </c>
      <c r="AE27" s="62" t="s">
        <v>187</v>
      </c>
      <c r="AF27" s="62" t="s">
        <v>187</v>
      </c>
      <c r="AG27" s="62" t="s">
        <v>187</v>
      </c>
      <c r="AH27" s="62" t="s">
        <v>187</v>
      </c>
      <c r="AI27" s="62" t="s">
        <v>187</v>
      </c>
      <c r="AJ27" s="62" t="s">
        <v>187</v>
      </c>
      <c r="AK27" s="62" t="s">
        <v>187</v>
      </c>
      <c r="AL27" s="62" t="s">
        <v>187</v>
      </c>
      <c r="AM27" s="62" t="s">
        <v>187</v>
      </c>
      <c r="AN27" s="62" t="s">
        <v>187</v>
      </c>
      <c r="AO27" s="62" t="s">
        <v>187</v>
      </c>
      <c r="AP27" s="62" t="s">
        <v>187</v>
      </c>
      <c r="AQ27" s="62" t="s">
        <v>187</v>
      </c>
      <c r="AR27" s="62" t="s">
        <v>187</v>
      </c>
      <c r="AS27" s="62" t="s">
        <v>187</v>
      </c>
      <c r="AT27" s="62" t="s">
        <v>187</v>
      </c>
      <c r="AU27" s="62" t="s">
        <v>187</v>
      </c>
      <c r="AV27" s="62" t="s">
        <v>187</v>
      </c>
      <c r="AW27" s="62" t="s">
        <v>187</v>
      </c>
      <c r="AX27" s="62" t="s">
        <v>187</v>
      </c>
      <c r="AY27" s="62" t="s">
        <v>187</v>
      </c>
      <c r="AZ27" s="62" t="s">
        <v>187</v>
      </c>
      <c r="BA27" s="62" t="s">
        <v>187</v>
      </c>
      <c r="BB27" s="62" t="s">
        <v>187</v>
      </c>
      <c r="BC27" s="62" t="s">
        <v>187</v>
      </c>
      <c r="BD27" s="62" t="s">
        <v>187</v>
      </c>
      <c r="BE27" s="62" t="s">
        <v>187</v>
      </c>
      <c r="BF27" s="62" t="s">
        <v>187</v>
      </c>
      <c r="BG27" s="62" t="s">
        <v>187</v>
      </c>
      <c r="BH27" s="62" t="s">
        <v>187</v>
      </c>
      <c r="BI27" s="62" t="s">
        <v>187</v>
      </c>
      <c r="BJ27" s="62" t="s">
        <v>187</v>
      </c>
      <c r="BK27" s="62" t="s">
        <v>187</v>
      </c>
      <c r="BL27" s="62" t="s">
        <v>187</v>
      </c>
      <c r="BM27" s="62" t="s">
        <v>187</v>
      </c>
      <c r="BN27" s="62" t="s">
        <v>187</v>
      </c>
      <c r="BO27" s="62" t="s">
        <v>187</v>
      </c>
      <c r="BP27" s="62" t="s">
        <v>187</v>
      </c>
      <c r="BQ27" s="62" t="s">
        <v>187</v>
      </c>
      <c r="BR27" s="62" t="s">
        <v>187</v>
      </c>
      <c r="BS27" s="62" t="s">
        <v>187</v>
      </c>
      <c r="BT27" s="62" t="s">
        <v>187</v>
      </c>
      <c r="BU27" s="62" t="s">
        <v>187</v>
      </c>
      <c r="BV27" s="62" t="s">
        <v>187</v>
      </c>
      <c r="BW27" s="62">
        <v>0</v>
      </c>
      <c r="BX27" s="62" t="s">
        <v>187</v>
      </c>
      <c r="BY27" s="62" t="s">
        <v>187</v>
      </c>
      <c r="BZ27" s="62" t="s">
        <v>187</v>
      </c>
      <c r="CA27" s="62" t="s">
        <v>187</v>
      </c>
      <c r="CB27" s="62" t="s">
        <v>187</v>
      </c>
      <c r="CC27" s="62" t="s">
        <v>187</v>
      </c>
      <c r="CD27" s="64"/>
    </row>
    <row r="28" spans="1:82" s="4" customFormat="1" ht="89.25" x14ac:dyDescent="0.2">
      <c r="A28" s="62" t="s">
        <v>27</v>
      </c>
      <c r="B28" s="63" t="s">
        <v>39</v>
      </c>
      <c r="C28" s="62" t="s">
        <v>40</v>
      </c>
      <c r="D28" s="62"/>
      <c r="E28" s="140">
        <v>0.4</v>
      </c>
      <c r="F28" s="62" t="s">
        <v>187</v>
      </c>
      <c r="G28" s="62" t="s">
        <v>187</v>
      </c>
      <c r="H28" s="62" t="s">
        <v>187</v>
      </c>
      <c r="I28" s="62" t="s">
        <v>187</v>
      </c>
      <c r="J28" s="62" t="s">
        <v>187</v>
      </c>
      <c r="K28" s="62" t="s">
        <v>187</v>
      </c>
      <c r="L28" s="62" t="s">
        <v>187</v>
      </c>
      <c r="M28" s="62" t="s">
        <v>187</v>
      </c>
      <c r="N28" s="62" t="s">
        <v>187</v>
      </c>
      <c r="O28" s="62" t="s">
        <v>187</v>
      </c>
      <c r="P28" s="62" t="s">
        <v>187</v>
      </c>
      <c r="Q28" s="62" t="s">
        <v>187</v>
      </c>
      <c r="R28" s="62" t="s">
        <v>187</v>
      </c>
      <c r="S28" s="62" t="s">
        <v>187</v>
      </c>
      <c r="T28" s="62" t="s">
        <v>187</v>
      </c>
      <c r="U28" s="62" t="s">
        <v>187</v>
      </c>
      <c r="V28" s="62" t="s">
        <v>187</v>
      </c>
      <c r="W28" s="62" t="s">
        <v>187</v>
      </c>
      <c r="X28" s="62" t="s">
        <v>187</v>
      </c>
      <c r="Y28" s="62" t="s">
        <v>187</v>
      </c>
      <c r="Z28" s="140">
        <v>0.4</v>
      </c>
      <c r="AA28" s="62" t="s">
        <v>187</v>
      </c>
      <c r="AB28" s="62" t="s">
        <v>187</v>
      </c>
      <c r="AC28" s="62" t="s">
        <v>187</v>
      </c>
      <c r="AD28" s="62" t="s">
        <v>187</v>
      </c>
      <c r="AE28" s="62" t="s">
        <v>187</v>
      </c>
      <c r="AF28" s="62" t="s">
        <v>187</v>
      </c>
      <c r="AG28" s="62" t="s">
        <v>187</v>
      </c>
      <c r="AH28" s="62" t="s">
        <v>187</v>
      </c>
      <c r="AI28" s="62" t="s">
        <v>187</v>
      </c>
      <c r="AJ28" s="62" t="s">
        <v>187</v>
      </c>
      <c r="AK28" s="62" t="s">
        <v>187</v>
      </c>
      <c r="AL28" s="62" t="s">
        <v>187</v>
      </c>
      <c r="AM28" s="62" t="s">
        <v>187</v>
      </c>
      <c r="AN28" s="62" t="s">
        <v>187</v>
      </c>
      <c r="AO28" s="62" t="s">
        <v>187</v>
      </c>
      <c r="AP28" s="62" t="s">
        <v>187</v>
      </c>
      <c r="AQ28" s="62" t="s">
        <v>187</v>
      </c>
      <c r="AR28" s="62" t="s">
        <v>187</v>
      </c>
      <c r="AS28" s="62" t="s">
        <v>187</v>
      </c>
      <c r="AT28" s="62" t="s">
        <v>187</v>
      </c>
      <c r="AU28" s="62" t="s">
        <v>187</v>
      </c>
      <c r="AV28" s="62" t="s">
        <v>187</v>
      </c>
      <c r="AW28" s="62" t="s">
        <v>187</v>
      </c>
      <c r="AX28" s="62" t="s">
        <v>187</v>
      </c>
      <c r="AY28" s="62" t="s">
        <v>187</v>
      </c>
      <c r="AZ28" s="62" t="s">
        <v>187</v>
      </c>
      <c r="BA28" s="62" t="s">
        <v>187</v>
      </c>
      <c r="BB28" s="62" t="s">
        <v>187</v>
      </c>
      <c r="BC28" s="62" t="s">
        <v>187</v>
      </c>
      <c r="BD28" s="62" t="s">
        <v>187</v>
      </c>
      <c r="BE28" s="62" t="s">
        <v>187</v>
      </c>
      <c r="BF28" s="62" t="s">
        <v>187</v>
      </c>
      <c r="BG28" s="62" t="s">
        <v>187</v>
      </c>
      <c r="BH28" s="62" t="s">
        <v>187</v>
      </c>
      <c r="BI28" s="62" t="s">
        <v>187</v>
      </c>
      <c r="BJ28" s="62" t="s">
        <v>187</v>
      </c>
      <c r="BK28" s="62" t="s">
        <v>187</v>
      </c>
      <c r="BL28" s="62" t="s">
        <v>187</v>
      </c>
      <c r="BM28" s="62" t="s">
        <v>187</v>
      </c>
      <c r="BN28" s="62" t="s">
        <v>187</v>
      </c>
      <c r="BO28" s="62" t="s">
        <v>187</v>
      </c>
      <c r="BP28" s="62" t="s">
        <v>187</v>
      </c>
      <c r="BQ28" s="62" t="s">
        <v>187</v>
      </c>
      <c r="BR28" s="62" t="s">
        <v>187</v>
      </c>
      <c r="BS28" s="62" t="s">
        <v>187</v>
      </c>
      <c r="BT28" s="62" t="s">
        <v>187</v>
      </c>
      <c r="BU28" s="62" t="s">
        <v>187</v>
      </c>
      <c r="BV28" s="62" t="s">
        <v>187</v>
      </c>
      <c r="BW28" s="62">
        <v>0</v>
      </c>
      <c r="BX28" s="62" t="s">
        <v>187</v>
      </c>
      <c r="BY28" s="62" t="s">
        <v>187</v>
      </c>
      <c r="BZ28" s="62" t="s">
        <v>187</v>
      </c>
      <c r="CA28" s="62" t="s">
        <v>187</v>
      </c>
      <c r="CB28" s="62" t="s">
        <v>187</v>
      </c>
      <c r="CC28" s="62" t="s">
        <v>187</v>
      </c>
      <c r="CD28" s="64"/>
    </row>
    <row r="29" spans="1:82" s="4" customFormat="1" ht="89.25" x14ac:dyDescent="0.2">
      <c r="A29" s="62" t="s">
        <v>27</v>
      </c>
      <c r="B29" s="63" t="s">
        <v>41</v>
      </c>
      <c r="C29" s="62" t="s">
        <v>42</v>
      </c>
      <c r="D29" s="62"/>
      <c r="E29" s="140">
        <v>0.8</v>
      </c>
      <c r="F29" s="62" t="s">
        <v>187</v>
      </c>
      <c r="G29" s="62" t="s">
        <v>187</v>
      </c>
      <c r="H29" s="62" t="s">
        <v>187</v>
      </c>
      <c r="I29" s="62" t="s">
        <v>187</v>
      </c>
      <c r="J29" s="62" t="s">
        <v>187</v>
      </c>
      <c r="K29" s="62" t="s">
        <v>187</v>
      </c>
      <c r="L29" s="62" t="s">
        <v>187</v>
      </c>
      <c r="M29" s="62" t="s">
        <v>187</v>
      </c>
      <c r="N29" s="62" t="s">
        <v>187</v>
      </c>
      <c r="O29" s="62" t="s">
        <v>187</v>
      </c>
      <c r="P29" s="62" t="s">
        <v>187</v>
      </c>
      <c r="Q29" s="62" t="s">
        <v>187</v>
      </c>
      <c r="R29" s="62" t="s">
        <v>187</v>
      </c>
      <c r="S29" s="62" t="s">
        <v>187</v>
      </c>
      <c r="T29" s="62" t="s">
        <v>187</v>
      </c>
      <c r="U29" s="62" t="s">
        <v>187</v>
      </c>
      <c r="V29" s="62" t="s">
        <v>187</v>
      </c>
      <c r="W29" s="62" t="s">
        <v>187</v>
      </c>
      <c r="X29" s="62" t="s">
        <v>187</v>
      </c>
      <c r="Y29" s="62" t="s">
        <v>187</v>
      </c>
      <c r="Z29" s="140">
        <v>0.8</v>
      </c>
      <c r="AA29" s="62" t="s">
        <v>187</v>
      </c>
      <c r="AB29" s="62" t="s">
        <v>187</v>
      </c>
      <c r="AC29" s="62" t="s">
        <v>187</v>
      </c>
      <c r="AD29" s="62" t="s">
        <v>187</v>
      </c>
      <c r="AE29" s="62" t="s">
        <v>187</v>
      </c>
      <c r="AF29" s="62" t="s">
        <v>187</v>
      </c>
      <c r="AG29" s="62" t="s">
        <v>187</v>
      </c>
      <c r="AH29" s="62" t="s">
        <v>187</v>
      </c>
      <c r="AI29" s="62" t="s">
        <v>187</v>
      </c>
      <c r="AJ29" s="62" t="s">
        <v>187</v>
      </c>
      <c r="AK29" s="62" t="s">
        <v>187</v>
      </c>
      <c r="AL29" s="62" t="s">
        <v>187</v>
      </c>
      <c r="AM29" s="62" t="s">
        <v>187</v>
      </c>
      <c r="AN29" s="140">
        <v>0.4</v>
      </c>
      <c r="AO29" s="62" t="s">
        <v>187</v>
      </c>
      <c r="AP29" s="62" t="s">
        <v>187</v>
      </c>
      <c r="AQ29" s="62" t="s">
        <v>187</v>
      </c>
      <c r="AR29" s="62" t="s">
        <v>187</v>
      </c>
      <c r="AS29" s="62" t="s">
        <v>187</v>
      </c>
      <c r="AT29" s="62" t="s">
        <v>187</v>
      </c>
      <c r="AU29" s="62" t="s">
        <v>187</v>
      </c>
      <c r="AV29" s="62" t="s">
        <v>187</v>
      </c>
      <c r="AW29" s="62" t="s">
        <v>187</v>
      </c>
      <c r="AX29" s="62" t="s">
        <v>187</v>
      </c>
      <c r="AY29" s="62" t="s">
        <v>187</v>
      </c>
      <c r="AZ29" s="62" t="s">
        <v>187</v>
      </c>
      <c r="BA29" s="62" t="s">
        <v>187</v>
      </c>
      <c r="BB29" s="62" t="s">
        <v>187</v>
      </c>
      <c r="BC29" s="62" t="s">
        <v>187</v>
      </c>
      <c r="BD29" s="62" t="s">
        <v>187</v>
      </c>
      <c r="BE29" s="62" t="s">
        <v>187</v>
      </c>
      <c r="BF29" s="62" t="s">
        <v>187</v>
      </c>
      <c r="BG29" s="62" t="s">
        <v>187</v>
      </c>
      <c r="BH29" s="62" t="s">
        <v>187</v>
      </c>
      <c r="BI29" s="140">
        <v>0.4</v>
      </c>
      <c r="BJ29" s="62" t="s">
        <v>187</v>
      </c>
      <c r="BK29" s="62" t="s">
        <v>187</v>
      </c>
      <c r="BL29" s="62" t="s">
        <v>187</v>
      </c>
      <c r="BM29" s="62" t="s">
        <v>187</v>
      </c>
      <c r="BN29" s="62" t="s">
        <v>187</v>
      </c>
      <c r="BO29" s="137"/>
      <c r="BP29" s="137" t="s">
        <v>187</v>
      </c>
      <c r="BQ29" s="137" t="s">
        <v>187</v>
      </c>
      <c r="BR29" s="137" t="s">
        <v>187</v>
      </c>
      <c r="BS29" s="137" t="s">
        <v>187</v>
      </c>
      <c r="BT29" s="137" t="s">
        <v>187</v>
      </c>
      <c r="BU29" s="137" t="s">
        <v>187</v>
      </c>
      <c r="BV29" s="137" t="s">
        <v>187</v>
      </c>
      <c r="BW29" s="281">
        <f>BI29-Z29</f>
        <v>-0.4</v>
      </c>
      <c r="BX29" s="137" t="s">
        <v>187</v>
      </c>
      <c r="BY29" s="137" t="s">
        <v>187</v>
      </c>
      <c r="BZ29" s="137" t="s">
        <v>187</v>
      </c>
      <c r="CA29" s="137" t="s">
        <v>187</v>
      </c>
      <c r="CB29" s="137" t="s">
        <v>187</v>
      </c>
      <c r="CC29" s="142"/>
      <c r="CD29" s="64"/>
    </row>
    <row r="30" spans="1:82" s="4" customFormat="1" ht="191.25" customHeight="1" x14ac:dyDescent="0.2">
      <c r="A30" s="62" t="s">
        <v>30</v>
      </c>
      <c r="B30" s="63" t="s">
        <v>31</v>
      </c>
      <c r="C30" s="62" t="s">
        <v>32</v>
      </c>
      <c r="D30" s="62"/>
      <c r="E30" s="62" t="s">
        <v>187</v>
      </c>
      <c r="F30" s="62" t="s">
        <v>187</v>
      </c>
      <c r="G30" s="62" t="s">
        <v>187</v>
      </c>
      <c r="H30" s="62" t="s">
        <v>187</v>
      </c>
      <c r="I30" s="62" t="s">
        <v>187</v>
      </c>
      <c r="J30" s="62" t="s">
        <v>187</v>
      </c>
      <c r="K30" s="141">
        <v>132</v>
      </c>
      <c r="L30" s="62" t="s">
        <v>187</v>
      </c>
      <c r="M30" s="62" t="s">
        <v>187</v>
      </c>
      <c r="N30" s="62" t="s">
        <v>187</v>
      </c>
      <c r="O30" s="62" t="s">
        <v>187</v>
      </c>
      <c r="P30" s="62" t="s">
        <v>187</v>
      </c>
      <c r="Q30" s="62" t="s">
        <v>187</v>
      </c>
      <c r="R30" s="141">
        <v>33</v>
      </c>
      <c r="S30" s="62" t="s">
        <v>187</v>
      </c>
      <c r="T30" s="62" t="s">
        <v>187</v>
      </c>
      <c r="U30" s="62" t="s">
        <v>187</v>
      </c>
      <c r="V30" s="62" t="s">
        <v>187</v>
      </c>
      <c r="W30" s="62" t="s">
        <v>187</v>
      </c>
      <c r="X30" s="62" t="s">
        <v>187</v>
      </c>
      <c r="Y30" s="141">
        <v>33</v>
      </c>
      <c r="Z30" s="62" t="s">
        <v>187</v>
      </c>
      <c r="AA30" s="62" t="s">
        <v>187</v>
      </c>
      <c r="AB30" s="62" t="s">
        <v>187</v>
      </c>
      <c r="AC30" s="62" t="s">
        <v>187</v>
      </c>
      <c r="AD30" s="62" t="s">
        <v>187</v>
      </c>
      <c r="AE30" s="62" t="s">
        <v>187</v>
      </c>
      <c r="AF30" s="141">
        <v>33</v>
      </c>
      <c r="AG30" s="62" t="s">
        <v>187</v>
      </c>
      <c r="AH30" s="62" t="s">
        <v>187</v>
      </c>
      <c r="AI30" s="62" t="s">
        <v>187</v>
      </c>
      <c r="AJ30" s="62" t="s">
        <v>187</v>
      </c>
      <c r="AK30" s="62" t="s">
        <v>187</v>
      </c>
      <c r="AL30" s="62" t="s">
        <v>187</v>
      </c>
      <c r="AM30" s="141">
        <v>33</v>
      </c>
      <c r="AN30" s="62" t="s">
        <v>187</v>
      </c>
      <c r="AO30" s="62" t="s">
        <v>187</v>
      </c>
      <c r="AP30" s="62" t="s">
        <v>187</v>
      </c>
      <c r="AQ30" s="62" t="s">
        <v>187</v>
      </c>
      <c r="AR30" s="62" t="s">
        <v>187</v>
      </c>
      <c r="AS30" s="62" t="s">
        <v>187</v>
      </c>
      <c r="AT30" s="142">
        <f>BA30+BH30+BO30</f>
        <v>99</v>
      </c>
      <c r="AU30" s="137" t="s">
        <v>187</v>
      </c>
      <c r="AV30" s="137" t="s">
        <v>187</v>
      </c>
      <c r="AW30" s="137" t="s">
        <v>187</v>
      </c>
      <c r="AX30" s="137" t="s">
        <v>187</v>
      </c>
      <c r="AY30" s="137" t="s">
        <v>187</v>
      </c>
      <c r="AZ30" s="137" t="s">
        <v>187</v>
      </c>
      <c r="BA30" s="142">
        <v>35</v>
      </c>
      <c r="BB30" s="62" t="s">
        <v>187</v>
      </c>
      <c r="BC30" s="62" t="s">
        <v>187</v>
      </c>
      <c r="BD30" s="62" t="s">
        <v>187</v>
      </c>
      <c r="BE30" s="62" t="s">
        <v>187</v>
      </c>
      <c r="BF30" s="62" t="s">
        <v>187</v>
      </c>
      <c r="BG30" s="62" t="s">
        <v>187</v>
      </c>
      <c r="BH30" s="141">
        <v>22</v>
      </c>
      <c r="BI30" s="62" t="s">
        <v>187</v>
      </c>
      <c r="BJ30" s="62" t="s">
        <v>187</v>
      </c>
      <c r="BK30" s="62" t="s">
        <v>187</v>
      </c>
      <c r="BL30" s="62" t="s">
        <v>187</v>
      </c>
      <c r="BM30" s="62" t="s">
        <v>187</v>
      </c>
      <c r="BN30" s="62" t="s">
        <v>187</v>
      </c>
      <c r="BO30" s="142">
        <v>42</v>
      </c>
      <c r="BP30" s="137" t="s">
        <v>187</v>
      </c>
      <c r="BQ30" s="137" t="s">
        <v>187</v>
      </c>
      <c r="BR30" s="137" t="s">
        <v>187</v>
      </c>
      <c r="BS30" s="137" t="s">
        <v>187</v>
      </c>
      <c r="BT30" s="137" t="s">
        <v>187</v>
      </c>
      <c r="BU30" s="137" t="s">
        <v>187</v>
      </c>
      <c r="BV30" s="137" t="s">
        <v>187</v>
      </c>
      <c r="BW30" s="137" t="s">
        <v>187</v>
      </c>
      <c r="BX30" s="137" t="s">
        <v>187</v>
      </c>
      <c r="BY30" s="137" t="s">
        <v>187</v>
      </c>
      <c r="BZ30" s="137" t="s">
        <v>187</v>
      </c>
      <c r="CA30" s="137" t="s">
        <v>187</v>
      </c>
      <c r="CB30" s="137" t="s">
        <v>187</v>
      </c>
      <c r="CC30" s="142">
        <f>BO30-AF30</f>
        <v>9</v>
      </c>
      <c r="CD30" s="221"/>
    </row>
    <row r="31" spans="1:82" s="4" customFormat="1" ht="63.75" x14ac:dyDescent="0.2">
      <c r="A31" s="62" t="s">
        <v>33</v>
      </c>
      <c r="B31" s="63" t="s">
        <v>34</v>
      </c>
      <c r="C31" s="62" t="s">
        <v>32</v>
      </c>
      <c r="D31" s="62"/>
      <c r="E31" s="62" t="s">
        <v>187</v>
      </c>
      <c r="F31" s="62" t="s">
        <v>187</v>
      </c>
      <c r="G31" s="62" t="s">
        <v>187</v>
      </c>
      <c r="H31" s="62" t="s">
        <v>187</v>
      </c>
      <c r="I31" s="62" t="s">
        <v>187</v>
      </c>
      <c r="J31" s="62" t="s">
        <v>187</v>
      </c>
      <c r="K31" s="141">
        <v>132</v>
      </c>
      <c r="L31" s="62" t="s">
        <v>187</v>
      </c>
      <c r="M31" s="62" t="s">
        <v>187</v>
      </c>
      <c r="N31" s="62" t="s">
        <v>187</v>
      </c>
      <c r="O31" s="62" t="s">
        <v>187</v>
      </c>
      <c r="P31" s="62" t="s">
        <v>187</v>
      </c>
      <c r="Q31" s="62" t="s">
        <v>187</v>
      </c>
      <c r="R31" s="141">
        <v>33</v>
      </c>
      <c r="S31" s="62" t="s">
        <v>187</v>
      </c>
      <c r="T31" s="62" t="s">
        <v>187</v>
      </c>
      <c r="U31" s="62" t="s">
        <v>187</v>
      </c>
      <c r="V31" s="62" t="s">
        <v>187</v>
      </c>
      <c r="W31" s="62" t="s">
        <v>187</v>
      </c>
      <c r="X31" s="62" t="s">
        <v>187</v>
      </c>
      <c r="Y31" s="141">
        <v>33</v>
      </c>
      <c r="Z31" s="62" t="s">
        <v>187</v>
      </c>
      <c r="AA31" s="62" t="s">
        <v>187</v>
      </c>
      <c r="AB31" s="62" t="s">
        <v>187</v>
      </c>
      <c r="AC31" s="62" t="s">
        <v>187</v>
      </c>
      <c r="AD31" s="62" t="s">
        <v>187</v>
      </c>
      <c r="AE31" s="62" t="s">
        <v>187</v>
      </c>
      <c r="AF31" s="141">
        <v>33</v>
      </c>
      <c r="AG31" s="62" t="s">
        <v>187</v>
      </c>
      <c r="AH31" s="62" t="s">
        <v>187</v>
      </c>
      <c r="AI31" s="62" t="s">
        <v>187</v>
      </c>
      <c r="AJ31" s="62" t="s">
        <v>187</v>
      </c>
      <c r="AK31" s="62" t="s">
        <v>187</v>
      </c>
      <c r="AL31" s="62" t="s">
        <v>187</v>
      </c>
      <c r="AM31" s="141">
        <v>33</v>
      </c>
      <c r="AN31" s="62" t="s">
        <v>187</v>
      </c>
      <c r="AO31" s="62" t="s">
        <v>187</v>
      </c>
      <c r="AP31" s="62" t="s">
        <v>187</v>
      </c>
      <c r="AQ31" s="62" t="s">
        <v>187</v>
      </c>
      <c r="AR31" s="62" t="s">
        <v>187</v>
      </c>
      <c r="AS31" s="62" t="s">
        <v>187</v>
      </c>
      <c r="AT31" s="142">
        <f>BA31+BH31+BO31</f>
        <v>99</v>
      </c>
      <c r="AU31" s="137" t="s">
        <v>187</v>
      </c>
      <c r="AV31" s="137" t="s">
        <v>187</v>
      </c>
      <c r="AW31" s="137" t="s">
        <v>187</v>
      </c>
      <c r="AX31" s="137" t="s">
        <v>187</v>
      </c>
      <c r="AY31" s="137" t="s">
        <v>187</v>
      </c>
      <c r="AZ31" s="137" t="s">
        <v>187</v>
      </c>
      <c r="BA31" s="142">
        <v>35</v>
      </c>
      <c r="BB31" s="62" t="s">
        <v>187</v>
      </c>
      <c r="BC31" s="62" t="s">
        <v>187</v>
      </c>
      <c r="BD31" s="62" t="s">
        <v>187</v>
      </c>
      <c r="BE31" s="62" t="s">
        <v>187</v>
      </c>
      <c r="BF31" s="62" t="s">
        <v>187</v>
      </c>
      <c r="BG31" s="62" t="s">
        <v>187</v>
      </c>
      <c r="BH31" s="141">
        <v>22</v>
      </c>
      <c r="BI31" s="62" t="s">
        <v>187</v>
      </c>
      <c r="BJ31" s="62" t="s">
        <v>187</v>
      </c>
      <c r="BK31" s="62" t="s">
        <v>187</v>
      </c>
      <c r="BL31" s="62" t="s">
        <v>187</v>
      </c>
      <c r="BM31" s="62" t="s">
        <v>187</v>
      </c>
      <c r="BN31" s="62" t="s">
        <v>187</v>
      </c>
      <c r="BO31" s="142">
        <v>42</v>
      </c>
      <c r="BP31" s="137" t="s">
        <v>187</v>
      </c>
      <c r="BQ31" s="137" t="s">
        <v>187</v>
      </c>
      <c r="BR31" s="137" t="s">
        <v>187</v>
      </c>
      <c r="BS31" s="137" t="s">
        <v>187</v>
      </c>
      <c r="BT31" s="137" t="s">
        <v>187</v>
      </c>
      <c r="BU31" s="137" t="s">
        <v>187</v>
      </c>
      <c r="BV31" s="137" t="s">
        <v>187</v>
      </c>
      <c r="BW31" s="137" t="s">
        <v>187</v>
      </c>
      <c r="BX31" s="137" t="s">
        <v>187</v>
      </c>
      <c r="BY31" s="137" t="s">
        <v>187</v>
      </c>
      <c r="BZ31" s="137" t="s">
        <v>187</v>
      </c>
      <c r="CA31" s="137" t="s">
        <v>187</v>
      </c>
      <c r="CB31" s="137" t="s">
        <v>187</v>
      </c>
      <c r="CC31" s="142">
        <f t="shared" ref="CC31:CC33" si="0">BO31-AF31</f>
        <v>9</v>
      </c>
      <c r="CD31" s="222"/>
    </row>
    <row r="32" spans="1:82" s="4" customFormat="1" ht="63.75" x14ac:dyDescent="0.2">
      <c r="A32" s="62" t="s">
        <v>33</v>
      </c>
      <c r="B32" s="63" t="s">
        <v>35</v>
      </c>
      <c r="C32" s="63" t="s">
        <v>36</v>
      </c>
      <c r="D32" s="62"/>
      <c r="E32" s="62" t="s">
        <v>187</v>
      </c>
      <c r="F32" s="62" t="s">
        <v>187</v>
      </c>
      <c r="G32" s="62" t="s">
        <v>187</v>
      </c>
      <c r="H32" s="62" t="s">
        <v>187</v>
      </c>
      <c r="I32" s="62" t="s">
        <v>187</v>
      </c>
      <c r="J32" s="62" t="s">
        <v>187</v>
      </c>
      <c r="K32" s="141">
        <v>132</v>
      </c>
      <c r="L32" s="62" t="s">
        <v>187</v>
      </c>
      <c r="M32" s="62" t="s">
        <v>187</v>
      </c>
      <c r="N32" s="62" t="s">
        <v>187</v>
      </c>
      <c r="O32" s="62" t="s">
        <v>187</v>
      </c>
      <c r="P32" s="62" t="s">
        <v>187</v>
      </c>
      <c r="Q32" s="62" t="s">
        <v>187</v>
      </c>
      <c r="R32" s="141">
        <v>33</v>
      </c>
      <c r="S32" s="62" t="s">
        <v>187</v>
      </c>
      <c r="T32" s="62" t="s">
        <v>187</v>
      </c>
      <c r="U32" s="62" t="s">
        <v>187</v>
      </c>
      <c r="V32" s="62" t="s">
        <v>187</v>
      </c>
      <c r="W32" s="62" t="s">
        <v>187</v>
      </c>
      <c r="X32" s="62" t="s">
        <v>187</v>
      </c>
      <c r="Y32" s="141">
        <v>33</v>
      </c>
      <c r="Z32" s="62" t="s">
        <v>187</v>
      </c>
      <c r="AA32" s="62" t="s">
        <v>187</v>
      </c>
      <c r="AB32" s="62" t="s">
        <v>187</v>
      </c>
      <c r="AC32" s="62" t="s">
        <v>187</v>
      </c>
      <c r="AD32" s="62" t="s">
        <v>187</v>
      </c>
      <c r="AE32" s="62" t="s">
        <v>187</v>
      </c>
      <c r="AF32" s="141">
        <v>33</v>
      </c>
      <c r="AG32" s="62" t="s">
        <v>187</v>
      </c>
      <c r="AH32" s="62" t="s">
        <v>187</v>
      </c>
      <c r="AI32" s="62" t="s">
        <v>187</v>
      </c>
      <c r="AJ32" s="62" t="s">
        <v>187</v>
      </c>
      <c r="AK32" s="62" t="s">
        <v>187</v>
      </c>
      <c r="AL32" s="62" t="s">
        <v>187</v>
      </c>
      <c r="AM32" s="141">
        <v>33</v>
      </c>
      <c r="AN32" s="62" t="s">
        <v>187</v>
      </c>
      <c r="AO32" s="62" t="s">
        <v>187</v>
      </c>
      <c r="AP32" s="62" t="s">
        <v>187</v>
      </c>
      <c r="AQ32" s="62" t="s">
        <v>187</v>
      </c>
      <c r="AR32" s="62" t="s">
        <v>187</v>
      </c>
      <c r="AS32" s="62" t="s">
        <v>187</v>
      </c>
      <c r="AT32" s="142">
        <f>BA32+BH32+BO32</f>
        <v>99</v>
      </c>
      <c r="AU32" s="137" t="s">
        <v>187</v>
      </c>
      <c r="AV32" s="137" t="s">
        <v>187</v>
      </c>
      <c r="AW32" s="137" t="s">
        <v>187</v>
      </c>
      <c r="AX32" s="137" t="s">
        <v>187</v>
      </c>
      <c r="AY32" s="137" t="s">
        <v>187</v>
      </c>
      <c r="AZ32" s="137" t="s">
        <v>187</v>
      </c>
      <c r="BA32" s="142">
        <v>35</v>
      </c>
      <c r="BB32" s="62" t="s">
        <v>187</v>
      </c>
      <c r="BC32" s="62" t="s">
        <v>187</v>
      </c>
      <c r="BD32" s="62" t="s">
        <v>187</v>
      </c>
      <c r="BE32" s="62" t="s">
        <v>187</v>
      </c>
      <c r="BF32" s="62" t="s">
        <v>187</v>
      </c>
      <c r="BG32" s="62" t="s">
        <v>187</v>
      </c>
      <c r="BH32" s="141">
        <v>22</v>
      </c>
      <c r="BI32" s="62" t="s">
        <v>187</v>
      </c>
      <c r="BJ32" s="62" t="s">
        <v>187</v>
      </c>
      <c r="BK32" s="62" t="s">
        <v>187</v>
      </c>
      <c r="BL32" s="62" t="s">
        <v>187</v>
      </c>
      <c r="BM32" s="62" t="s">
        <v>187</v>
      </c>
      <c r="BN32" s="62" t="s">
        <v>187</v>
      </c>
      <c r="BO32" s="142">
        <v>42</v>
      </c>
      <c r="BP32" s="137" t="s">
        <v>187</v>
      </c>
      <c r="BQ32" s="137" t="s">
        <v>187</v>
      </c>
      <c r="BR32" s="137" t="s">
        <v>187</v>
      </c>
      <c r="BS32" s="137" t="s">
        <v>187</v>
      </c>
      <c r="BT32" s="137" t="s">
        <v>187</v>
      </c>
      <c r="BU32" s="137" t="s">
        <v>187</v>
      </c>
      <c r="BV32" s="137" t="s">
        <v>187</v>
      </c>
      <c r="BW32" s="137" t="s">
        <v>187</v>
      </c>
      <c r="BX32" s="137" t="s">
        <v>187</v>
      </c>
      <c r="BY32" s="137" t="s">
        <v>187</v>
      </c>
      <c r="BZ32" s="137" t="s">
        <v>187</v>
      </c>
      <c r="CA32" s="137" t="s">
        <v>187</v>
      </c>
      <c r="CB32" s="137" t="s">
        <v>187</v>
      </c>
      <c r="CC32" s="142">
        <f t="shared" si="0"/>
        <v>9</v>
      </c>
      <c r="CD32" s="223"/>
    </row>
    <row r="33" spans="1:82" s="4" customFormat="1" ht="12.75" x14ac:dyDescent="0.2">
      <c r="A33" s="62" t="s">
        <v>45</v>
      </c>
      <c r="B33" s="62"/>
      <c r="C33" s="62"/>
      <c r="D33" s="62"/>
      <c r="E33" s="62" t="s">
        <v>187</v>
      </c>
      <c r="F33" s="62" t="s">
        <v>187</v>
      </c>
      <c r="G33" s="62" t="s">
        <v>187</v>
      </c>
      <c r="H33" s="62" t="s">
        <v>187</v>
      </c>
      <c r="I33" s="62" t="s">
        <v>187</v>
      </c>
      <c r="J33" s="62" t="s">
        <v>187</v>
      </c>
      <c r="K33" s="141">
        <v>132</v>
      </c>
      <c r="L33" s="62" t="s">
        <v>187</v>
      </c>
      <c r="M33" s="62" t="s">
        <v>187</v>
      </c>
      <c r="N33" s="62" t="s">
        <v>187</v>
      </c>
      <c r="O33" s="62" t="s">
        <v>187</v>
      </c>
      <c r="P33" s="62" t="s">
        <v>187</v>
      </c>
      <c r="Q33" s="62" t="s">
        <v>187</v>
      </c>
      <c r="R33" s="141">
        <v>33</v>
      </c>
      <c r="S33" s="62" t="s">
        <v>187</v>
      </c>
      <c r="T33" s="62" t="s">
        <v>187</v>
      </c>
      <c r="U33" s="62" t="s">
        <v>187</v>
      </c>
      <c r="V33" s="62" t="s">
        <v>187</v>
      </c>
      <c r="W33" s="62" t="s">
        <v>187</v>
      </c>
      <c r="X33" s="62" t="s">
        <v>187</v>
      </c>
      <c r="Y33" s="141">
        <v>33</v>
      </c>
      <c r="Z33" s="62" t="s">
        <v>187</v>
      </c>
      <c r="AA33" s="62" t="s">
        <v>187</v>
      </c>
      <c r="AB33" s="62" t="s">
        <v>187</v>
      </c>
      <c r="AC33" s="62" t="s">
        <v>187</v>
      </c>
      <c r="AD33" s="62" t="s">
        <v>187</v>
      </c>
      <c r="AE33" s="62" t="s">
        <v>187</v>
      </c>
      <c r="AF33" s="141">
        <v>33</v>
      </c>
      <c r="AG33" s="62" t="s">
        <v>187</v>
      </c>
      <c r="AH33" s="62" t="s">
        <v>187</v>
      </c>
      <c r="AI33" s="62" t="s">
        <v>187</v>
      </c>
      <c r="AJ33" s="62" t="s">
        <v>187</v>
      </c>
      <c r="AK33" s="62" t="s">
        <v>187</v>
      </c>
      <c r="AL33" s="62" t="s">
        <v>187</v>
      </c>
      <c r="AM33" s="141">
        <v>33</v>
      </c>
      <c r="AN33" s="62" t="s">
        <v>187</v>
      </c>
      <c r="AO33" s="62" t="s">
        <v>187</v>
      </c>
      <c r="AP33" s="62" t="s">
        <v>187</v>
      </c>
      <c r="AQ33" s="62" t="s">
        <v>187</v>
      </c>
      <c r="AR33" s="62" t="s">
        <v>187</v>
      </c>
      <c r="AS33" s="62" t="s">
        <v>187</v>
      </c>
      <c r="AT33" s="142">
        <f>BA33+BH33+BO33</f>
        <v>99</v>
      </c>
      <c r="AU33" s="137" t="s">
        <v>187</v>
      </c>
      <c r="AV33" s="137" t="s">
        <v>187</v>
      </c>
      <c r="AW33" s="137" t="s">
        <v>187</v>
      </c>
      <c r="AX33" s="137" t="s">
        <v>187</v>
      </c>
      <c r="AY33" s="137" t="s">
        <v>187</v>
      </c>
      <c r="AZ33" s="137" t="s">
        <v>187</v>
      </c>
      <c r="BA33" s="142">
        <v>35</v>
      </c>
      <c r="BB33" s="62" t="s">
        <v>187</v>
      </c>
      <c r="BC33" s="62" t="s">
        <v>187</v>
      </c>
      <c r="BD33" s="62" t="s">
        <v>187</v>
      </c>
      <c r="BE33" s="62" t="s">
        <v>187</v>
      </c>
      <c r="BF33" s="62" t="s">
        <v>187</v>
      </c>
      <c r="BG33" s="62" t="s">
        <v>187</v>
      </c>
      <c r="BH33" s="141">
        <v>22</v>
      </c>
      <c r="BI33" s="62" t="s">
        <v>187</v>
      </c>
      <c r="BJ33" s="62" t="s">
        <v>187</v>
      </c>
      <c r="BK33" s="62" t="s">
        <v>187</v>
      </c>
      <c r="BL33" s="62" t="s">
        <v>187</v>
      </c>
      <c r="BM33" s="62" t="s">
        <v>187</v>
      </c>
      <c r="BN33" s="62" t="s">
        <v>187</v>
      </c>
      <c r="BO33" s="142">
        <v>42</v>
      </c>
      <c r="BP33" s="137" t="s">
        <v>187</v>
      </c>
      <c r="BQ33" s="137" t="s">
        <v>187</v>
      </c>
      <c r="BR33" s="137" t="s">
        <v>187</v>
      </c>
      <c r="BS33" s="137" t="s">
        <v>187</v>
      </c>
      <c r="BT33" s="137" t="s">
        <v>187</v>
      </c>
      <c r="BU33" s="137" t="s">
        <v>187</v>
      </c>
      <c r="BV33" s="137" t="s">
        <v>187</v>
      </c>
      <c r="BW33" s="137" t="s">
        <v>187</v>
      </c>
      <c r="BX33" s="137" t="s">
        <v>187</v>
      </c>
      <c r="BY33" s="137" t="s">
        <v>187</v>
      </c>
      <c r="BZ33" s="137" t="s">
        <v>187</v>
      </c>
      <c r="CA33" s="137" t="s">
        <v>187</v>
      </c>
      <c r="CB33" s="137" t="s">
        <v>187</v>
      </c>
      <c r="CC33" s="142">
        <f t="shared" si="0"/>
        <v>9</v>
      </c>
      <c r="CD33" s="64"/>
    </row>
    <row r="34" spans="1:82" s="4" customFormat="1" ht="12.75" x14ac:dyDescent="0.2">
      <c r="A34"/>
      <c r="B34"/>
      <c r="C34"/>
      <c r="D34"/>
      <c r="BI34" s="151"/>
    </row>
    <row r="35" spans="1:82" s="4" customFormat="1" ht="12.75" x14ac:dyDescent="0.2">
      <c r="A35" t="s">
        <v>178</v>
      </c>
      <c r="B35"/>
      <c r="C35"/>
      <c r="D35"/>
    </row>
    <row r="36" spans="1:82" s="4" customFormat="1" ht="12.75" x14ac:dyDescent="0.2"/>
    <row r="37" spans="1:82" s="4" customFormat="1" ht="12.75" x14ac:dyDescent="0.2"/>
    <row r="38" spans="1:82" s="4" customFormat="1" ht="12.75" x14ac:dyDescent="0.2"/>
    <row r="39" spans="1:82" s="4" customFormat="1" ht="12.75" x14ac:dyDescent="0.2"/>
    <row r="40" spans="1:82" s="4" customFormat="1" ht="12.75" x14ac:dyDescent="0.2"/>
    <row r="41" spans="1:82" s="4" customFormat="1" ht="12.75" x14ac:dyDescent="0.2"/>
    <row r="42" spans="1:82" s="4" customFormat="1" ht="12.75" x14ac:dyDescent="0.2"/>
    <row r="43" spans="1:82" s="4" customFormat="1" ht="12.75" x14ac:dyDescent="0.2"/>
    <row r="44" spans="1:82" s="4" customFormat="1" ht="12.75" x14ac:dyDescent="0.2"/>
  </sheetData>
  <mergeCells count="29">
    <mergeCell ref="CD18:CD21"/>
    <mergeCell ref="AN20:AT20"/>
    <mergeCell ref="BW18:CC20"/>
    <mergeCell ref="BP20:BV20"/>
    <mergeCell ref="CD30:CD32"/>
    <mergeCell ref="Q1:T4"/>
    <mergeCell ref="H16:R16"/>
    <mergeCell ref="A6:T6"/>
    <mergeCell ref="A7:T7"/>
    <mergeCell ref="B18:B21"/>
    <mergeCell ref="C18:C21"/>
    <mergeCell ref="F11:Q11"/>
    <mergeCell ref="A13:T13"/>
    <mergeCell ref="F10:T10"/>
    <mergeCell ref="A18:A21"/>
    <mergeCell ref="D18:D21"/>
    <mergeCell ref="A15:F15"/>
    <mergeCell ref="G15:U15"/>
    <mergeCell ref="Z20:AF20"/>
    <mergeCell ref="AG20:AM20"/>
    <mergeCell ref="AN19:BV19"/>
    <mergeCell ref="E18:BV18"/>
    <mergeCell ref="S20:Y20"/>
    <mergeCell ref="E19:AM19"/>
    <mergeCell ref="E20:K20"/>
    <mergeCell ref="L20:R20"/>
    <mergeCell ref="AU20:BA20"/>
    <mergeCell ref="BB20:BH20"/>
    <mergeCell ref="BI20:BO20"/>
  </mergeCells>
  <pageMargins left="0.39370078740157483" right="0.39370078740157483" top="0.78740157480314965" bottom="0.39370078740157483" header="0.27559055118110237" footer="0.27559055118110237"/>
  <pageSetup paperSize="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BH38"/>
  <sheetViews>
    <sheetView topLeftCell="A4" zoomScale="60" zoomScaleNormal="60" workbookViewId="0">
      <pane xSplit="2" ySplit="19" topLeftCell="C23" activePane="bottomRight" state="frozen"/>
      <selection activeCell="A4" sqref="A4"/>
      <selection pane="topRight" activeCell="C4" sqref="C4"/>
      <selection pane="bottomLeft" activeCell="A23" sqref="A23"/>
      <selection pane="bottomRight" activeCell="AS23" sqref="AS23"/>
    </sheetView>
  </sheetViews>
  <sheetFormatPr defaultColWidth="9.7109375" defaultRowHeight="15.75" x14ac:dyDescent="0.25"/>
  <cols>
    <col min="1" max="1" width="10.7109375" style="1" customWidth="1"/>
    <col min="2" max="2" width="23.7109375" style="1" customWidth="1"/>
    <col min="3" max="4" width="15.7109375" style="1" customWidth="1"/>
    <col min="5" max="20" width="8.7109375" style="1" customWidth="1"/>
    <col min="21" max="59" width="9.7109375" style="1"/>
    <col min="60" max="60" width="14.7109375" style="1" customWidth="1"/>
    <col min="61" max="16384" width="9.7109375" style="1"/>
  </cols>
  <sheetData>
    <row r="1" spans="1:24" s="2" customFormat="1" ht="11.25" x14ac:dyDescent="0.2">
      <c r="P1" s="161" t="s">
        <v>188</v>
      </c>
      <c r="Q1" s="161"/>
      <c r="R1" s="161"/>
      <c r="S1" s="161"/>
    </row>
    <row r="2" spans="1:24" s="2" customFormat="1" ht="11.25" x14ac:dyDescent="0.2">
      <c r="P2" s="161"/>
      <c r="Q2" s="161"/>
      <c r="R2" s="161"/>
      <c r="S2" s="161"/>
    </row>
    <row r="3" spans="1:24" s="2" customFormat="1" ht="11.25" x14ac:dyDescent="0.2">
      <c r="P3" s="161"/>
      <c r="Q3" s="161"/>
      <c r="R3" s="161"/>
      <c r="S3" s="161"/>
    </row>
    <row r="4" spans="1:24" s="2" customFormat="1" ht="11.25" x14ac:dyDescent="0.2">
      <c r="P4" s="161"/>
      <c r="Q4" s="161"/>
      <c r="R4" s="161"/>
      <c r="S4" s="161"/>
    </row>
    <row r="6" spans="1:24" s="3" customFormat="1" ht="18.75" x14ac:dyDescent="0.3">
      <c r="A6" s="163" t="s">
        <v>189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65"/>
    </row>
    <row r="7" spans="1:24" s="3" customFormat="1" ht="18.75" x14ac:dyDescent="0.3">
      <c r="A7" s="163" t="s">
        <v>937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65"/>
    </row>
    <row r="10" spans="1:24" x14ac:dyDescent="0.25">
      <c r="E10" s="6" t="s">
        <v>0</v>
      </c>
      <c r="F10" s="224" t="s">
        <v>29</v>
      </c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5"/>
      <c r="U10" s="225"/>
    </row>
    <row r="11" spans="1:24" s="7" customFormat="1" ht="10.5" x14ac:dyDescent="0.2">
      <c r="F11" s="169" t="s">
        <v>1</v>
      </c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</row>
    <row r="13" spans="1:24" x14ac:dyDescent="0.25">
      <c r="A13" s="170" t="s">
        <v>22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</row>
    <row r="15" spans="1:24" x14ac:dyDescent="0.25">
      <c r="G15" s="6" t="s">
        <v>2</v>
      </c>
      <c r="H15" s="224" t="s">
        <v>929</v>
      </c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5"/>
      <c r="W15" s="225"/>
      <c r="X15" s="225"/>
    </row>
    <row r="16" spans="1:24" s="7" customFormat="1" ht="10.5" x14ac:dyDescent="0.2">
      <c r="H16" s="169" t="s">
        <v>3</v>
      </c>
      <c r="I16" s="169"/>
      <c r="J16" s="169"/>
      <c r="K16" s="169"/>
      <c r="L16" s="169"/>
      <c r="M16" s="169"/>
      <c r="N16" s="169"/>
      <c r="O16" s="169"/>
      <c r="P16" s="169"/>
      <c r="Q16" s="169"/>
      <c r="R16" s="169"/>
    </row>
    <row r="18" spans="1:60" s="4" customFormat="1" ht="21" customHeight="1" x14ac:dyDescent="0.2">
      <c r="A18" s="158" t="s">
        <v>4</v>
      </c>
      <c r="B18" s="158" t="s">
        <v>5</v>
      </c>
      <c r="C18" s="158" t="s">
        <v>6</v>
      </c>
      <c r="D18" s="158" t="s">
        <v>190</v>
      </c>
      <c r="E18" s="156" t="s">
        <v>925</v>
      </c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57"/>
      <c r="BC18" s="176" t="s">
        <v>181</v>
      </c>
      <c r="BD18" s="180"/>
      <c r="BE18" s="180"/>
      <c r="BF18" s="180"/>
      <c r="BG18" s="177"/>
      <c r="BH18" s="158" t="s">
        <v>10</v>
      </c>
    </row>
    <row r="19" spans="1:60" s="4" customFormat="1" ht="21" customHeight="1" x14ac:dyDescent="0.2">
      <c r="A19" s="159"/>
      <c r="B19" s="159"/>
      <c r="C19" s="159"/>
      <c r="D19" s="159"/>
      <c r="E19" s="156" t="s">
        <v>7</v>
      </c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57"/>
      <c r="AD19" s="156" t="s">
        <v>8</v>
      </c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57"/>
      <c r="BC19" s="218"/>
      <c r="BD19" s="219"/>
      <c r="BE19" s="219"/>
      <c r="BF19" s="219"/>
      <c r="BG19" s="220"/>
      <c r="BH19" s="159"/>
    </row>
    <row r="20" spans="1:60" s="4" customFormat="1" ht="21" customHeight="1" x14ac:dyDescent="0.2">
      <c r="A20" s="159"/>
      <c r="B20" s="159"/>
      <c r="C20" s="159"/>
      <c r="D20" s="159"/>
      <c r="E20" s="156" t="s">
        <v>14</v>
      </c>
      <c r="F20" s="171"/>
      <c r="G20" s="171"/>
      <c r="H20" s="171"/>
      <c r="I20" s="157"/>
      <c r="J20" s="156" t="s">
        <v>15</v>
      </c>
      <c r="K20" s="171"/>
      <c r="L20" s="171"/>
      <c r="M20" s="171"/>
      <c r="N20" s="157"/>
      <c r="O20" s="156" t="s">
        <v>16</v>
      </c>
      <c r="P20" s="171"/>
      <c r="Q20" s="171"/>
      <c r="R20" s="171"/>
      <c r="S20" s="157"/>
      <c r="T20" s="156" t="s">
        <v>17</v>
      </c>
      <c r="U20" s="171"/>
      <c r="V20" s="171"/>
      <c r="W20" s="171"/>
      <c r="X20" s="157"/>
      <c r="Y20" s="156" t="s">
        <v>18</v>
      </c>
      <c r="Z20" s="171"/>
      <c r="AA20" s="171"/>
      <c r="AB20" s="171"/>
      <c r="AC20" s="157"/>
      <c r="AD20" s="156" t="s">
        <v>14</v>
      </c>
      <c r="AE20" s="171"/>
      <c r="AF20" s="171"/>
      <c r="AG20" s="171"/>
      <c r="AH20" s="157"/>
      <c r="AI20" s="156" t="s">
        <v>15</v>
      </c>
      <c r="AJ20" s="171"/>
      <c r="AK20" s="171"/>
      <c r="AL20" s="171"/>
      <c r="AM20" s="157"/>
      <c r="AN20" s="156" t="s">
        <v>16</v>
      </c>
      <c r="AO20" s="171"/>
      <c r="AP20" s="171"/>
      <c r="AQ20" s="171"/>
      <c r="AR20" s="157"/>
      <c r="AS20" s="156" t="s">
        <v>17</v>
      </c>
      <c r="AT20" s="171"/>
      <c r="AU20" s="171"/>
      <c r="AV20" s="171"/>
      <c r="AW20" s="157"/>
      <c r="AX20" s="156" t="s">
        <v>18</v>
      </c>
      <c r="AY20" s="171"/>
      <c r="AZ20" s="171"/>
      <c r="BA20" s="171"/>
      <c r="BB20" s="157"/>
      <c r="BC20" s="178"/>
      <c r="BD20" s="181"/>
      <c r="BE20" s="181"/>
      <c r="BF20" s="181"/>
      <c r="BG20" s="179"/>
      <c r="BH20" s="159"/>
    </row>
    <row r="21" spans="1:60" s="4" customFormat="1" ht="60" customHeight="1" x14ac:dyDescent="0.2">
      <c r="A21" s="160"/>
      <c r="B21" s="160"/>
      <c r="C21" s="160"/>
      <c r="D21" s="160"/>
      <c r="E21" s="36" t="s">
        <v>74</v>
      </c>
      <c r="F21" s="36" t="s">
        <v>75</v>
      </c>
      <c r="G21" s="36" t="s">
        <v>76</v>
      </c>
      <c r="H21" s="36" t="s">
        <v>77</v>
      </c>
      <c r="I21" s="36" t="s">
        <v>78</v>
      </c>
      <c r="J21" s="36" t="s">
        <v>74</v>
      </c>
      <c r="K21" s="36" t="s">
        <v>75</v>
      </c>
      <c r="L21" s="36" t="s">
        <v>76</v>
      </c>
      <c r="M21" s="36" t="s">
        <v>77</v>
      </c>
      <c r="N21" s="36" t="s">
        <v>78</v>
      </c>
      <c r="O21" s="36" t="s">
        <v>74</v>
      </c>
      <c r="P21" s="36" t="s">
        <v>75</v>
      </c>
      <c r="Q21" s="36" t="s">
        <v>76</v>
      </c>
      <c r="R21" s="36" t="s">
        <v>77</v>
      </c>
      <c r="S21" s="36" t="s">
        <v>78</v>
      </c>
      <c r="T21" s="36" t="s">
        <v>74</v>
      </c>
      <c r="U21" s="36" t="s">
        <v>75</v>
      </c>
      <c r="V21" s="36" t="s">
        <v>76</v>
      </c>
      <c r="W21" s="36" t="s">
        <v>77</v>
      </c>
      <c r="X21" s="36" t="s">
        <v>78</v>
      </c>
      <c r="Y21" s="36" t="s">
        <v>74</v>
      </c>
      <c r="Z21" s="36" t="s">
        <v>75</v>
      </c>
      <c r="AA21" s="36" t="s">
        <v>76</v>
      </c>
      <c r="AB21" s="36" t="s">
        <v>77</v>
      </c>
      <c r="AC21" s="36" t="s">
        <v>78</v>
      </c>
      <c r="AD21" s="36" t="s">
        <v>74</v>
      </c>
      <c r="AE21" s="36" t="s">
        <v>75</v>
      </c>
      <c r="AF21" s="36" t="s">
        <v>76</v>
      </c>
      <c r="AG21" s="36" t="s">
        <v>77</v>
      </c>
      <c r="AH21" s="36" t="s">
        <v>78</v>
      </c>
      <c r="AI21" s="36" t="s">
        <v>74</v>
      </c>
      <c r="AJ21" s="36" t="s">
        <v>75</v>
      </c>
      <c r="AK21" s="36" t="s">
        <v>76</v>
      </c>
      <c r="AL21" s="36" t="s">
        <v>77</v>
      </c>
      <c r="AM21" s="36" t="s">
        <v>78</v>
      </c>
      <c r="AN21" s="36" t="s">
        <v>74</v>
      </c>
      <c r="AO21" s="36" t="s">
        <v>75</v>
      </c>
      <c r="AP21" s="36" t="s">
        <v>76</v>
      </c>
      <c r="AQ21" s="36" t="s">
        <v>77</v>
      </c>
      <c r="AR21" s="36" t="s">
        <v>78</v>
      </c>
      <c r="AS21" s="36" t="s">
        <v>74</v>
      </c>
      <c r="AT21" s="36" t="s">
        <v>75</v>
      </c>
      <c r="AU21" s="36" t="s">
        <v>76</v>
      </c>
      <c r="AV21" s="36" t="s">
        <v>77</v>
      </c>
      <c r="AW21" s="36" t="s">
        <v>78</v>
      </c>
      <c r="AX21" s="36" t="s">
        <v>74</v>
      </c>
      <c r="AY21" s="36" t="s">
        <v>75</v>
      </c>
      <c r="AZ21" s="36" t="s">
        <v>76</v>
      </c>
      <c r="BA21" s="36" t="s">
        <v>77</v>
      </c>
      <c r="BB21" s="36" t="s">
        <v>78</v>
      </c>
      <c r="BC21" s="36" t="s">
        <v>74</v>
      </c>
      <c r="BD21" s="36" t="s">
        <v>75</v>
      </c>
      <c r="BE21" s="36" t="s">
        <v>76</v>
      </c>
      <c r="BF21" s="36" t="s">
        <v>77</v>
      </c>
      <c r="BG21" s="36" t="s">
        <v>78</v>
      </c>
      <c r="BH21" s="160"/>
    </row>
    <row r="22" spans="1:60" s="53" customFormat="1" ht="12.75" x14ac:dyDescent="0.2">
      <c r="A22" s="54">
        <v>1</v>
      </c>
      <c r="B22" s="54">
        <v>2</v>
      </c>
      <c r="C22" s="54">
        <v>3</v>
      </c>
      <c r="D22" s="54">
        <v>4</v>
      </c>
      <c r="E22" s="54" t="s">
        <v>79</v>
      </c>
      <c r="F22" s="54" t="s">
        <v>80</v>
      </c>
      <c r="G22" s="54" t="s">
        <v>81</v>
      </c>
      <c r="H22" s="54" t="s">
        <v>82</v>
      </c>
      <c r="I22" s="54" t="s">
        <v>83</v>
      </c>
      <c r="J22" s="54" t="s">
        <v>86</v>
      </c>
      <c r="K22" s="54" t="s">
        <v>87</v>
      </c>
      <c r="L22" s="54" t="s">
        <v>88</v>
      </c>
      <c r="M22" s="54" t="s">
        <v>89</v>
      </c>
      <c r="N22" s="54" t="s">
        <v>90</v>
      </c>
      <c r="O22" s="54" t="s">
        <v>93</v>
      </c>
      <c r="P22" s="54" t="s">
        <v>94</v>
      </c>
      <c r="Q22" s="54" t="s">
        <v>95</v>
      </c>
      <c r="R22" s="54" t="s">
        <v>96</v>
      </c>
      <c r="S22" s="54" t="s">
        <v>97</v>
      </c>
      <c r="T22" s="54" t="s">
        <v>100</v>
      </c>
      <c r="U22" s="54" t="s">
        <v>101</v>
      </c>
      <c r="V22" s="54" t="s">
        <v>102</v>
      </c>
      <c r="W22" s="54" t="s">
        <v>103</v>
      </c>
      <c r="X22" s="54" t="s">
        <v>104</v>
      </c>
      <c r="Y22" s="54" t="s">
        <v>107</v>
      </c>
      <c r="Z22" s="54" t="s">
        <v>108</v>
      </c>
      <c r="AA22" s="54" t="s">
        <v>109</v>
      </c>
      <c r="AB22" s="54" t="s">
        <v>110</v>
      </c>
      <c r="AC22" s="54" t="s">
        <v>111</v>
      </c>
      <c r="AD22" s="54" t="s">
        <v>114</v>
      </c>
      <c r="AE22" s="54" t="s">
        <v>115</v>
      </c>
      <c r="AF22" s="54" t="s">
        <v>116</v>
      </c>
      <c r="AG22" s="54" t="s">
        <v>117</v>
      </c>
      <c r="AH22" s="54" t="s">
        <v>118</v>
      </c>
      <c r="AI22" s="54" t="s">
        <v>121</v>
      </c>
      <c r="AJ22" s="54" t="s">
        <v>122</v>
      </c>
      <c r="AK22" s="54" t="s">
        <v>123</v>
      </c>
      <c r="AL22" s="54" t="s">
        <v>124</v>
      </c>
      <c r="AM22" s="54" t="s">
        <v>125</v>
      </c>
      <c r="AN22" s="54" t="s">
        <v>128</v>
      </c>
      <c r="AO22" s="54" t="s">
        <v>129</v>
      </c>
      <c r="AP22" s="54" t="s">
        <v>130</v>
      </c>
      <c r="AQ22" s="54" t="s">
        <v>131</v>
      </c>
      <c r="AR22" s="54" t="s">
        <v>132</v>
      </c>
      <c r="AS22" s="54" t="s">
        <v>135</v>
      </c>
      <c r="AT22" s="54" t="s">
        <v>136</v>
      </c>
      <c r="AU22" s="54" t="s">
        <v>137</v>
      </c>
      <c r="AV22" s="54" t="s">
        <v>138</v>
      </c>
      <c r="AW22" s="54" t="s">
        <v>139</v>
      </c>
      <c r="AX22" s="54" t="s">
        <v>142</v>
      </c>
      <c r="AY22" s="54" t="s">
        <v>143</v>
      </c>
      <c r="AZ22" s="54" t="s">
        <v>144</v>
      </c>
      <c r="BA22" s="54" t="s">
        <v>145</v>
      </c>
      <c r="BB22" s="54" t="s">
        <v>146</v>
      </c>
      <c r="BC22" s="54" t="s">
        <v>158</v>
      </c>
      <c r="BD22" s="54" t="s">
        <v>159</v>
      </c>
      <c r="BE22" s="54" t="s">
        <v>160</v>
      </c>
      <c r="BF22" s="54" t="s">
        <v>161</v>
      </c>
      <c r="BG22" s="54" t="s">
        <v>162</v>
      </c>
      <c r="BH22" s="54" t="s">
        <v>150</v>
      </c>
    </row>
    <row r="23" spans="1:60" s="4" customFormat="1" ht="71.25" x14ac:dyDescent="0.2">
      <c r="A23" s="9" t="s">
        <v>23</v>
      </c>
      <c r="B23" s="37" t="s">
        <v>24</v>
      </c>
      <c r="C23" s="15"/>
      <c r="D23" s="31"/>
      <c r="E23" s="138">
        <v>3.26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138">
        <v>3.26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>
        <v>0</v>
      </c>
      <c r="AO23" s="66">
        <v>0</v>
      </c>
      <c r="AP23" s="66">
        <v>0</v>
      </c>
      <c r="AQ23" s="66">
        <v>0</v>
      </c>
      <c r="AR23" s="66">
        <v>0</v>
      </c>
      <c r="AS23" s="138">
        <f>AS33</f>
        <v>0.4</v>
      </c>
      <c r="AT23" s="66">
        <v>0</v>
      </c>
      <c r="AU23" s="66">
        <v>0</v>
      </c>
      <c r="AV23" s="66">
        <v>0</v>
      </c>
      <c r="AW23" s="66">
        <v>0</v>
      </c>
      <c r="AX23" s="66">
        <v>0</v>
      </c>
      <c r="AY23" s="66">
        <v>0</v>
      </c>
      <c r="AZ23" s="66">
        <v>0</v>
      </c>
      <c r="BA23" s="66">
        <v>0</v>
      </c>
      <c r="BB23" s="66">
        <v>0</v>
      </c>
      <c r="BC23" s="66">
        <v>0</v>
      </c>
      <c r="BD23" s="66">
        <v>0</v>
      </c>
      <c r="BE23" s="66">
        <v>0</v>
      </c>
      <c r="BF23" s="66">
        <v>0</v>
      </c>
      <c r="BG23" s="66">
        <v>0</v>
      </c>
      <c r="BH23" s="31"/>
    </row>
    <row r="24" spans="1:60" s="4" customFormat="1" ht="127.5" customHeight="1" x14ac:dyDescent="0.2">
      <c r="A24" s="12" t="s">
        <v>25</v>
      </c>
      <c r="B24" s="37" t="s">
        <v>26</v>
      </c>
      <c r="C24" s="15"/>
      <c r="D24" s="31"/>
      <c r="E24" s="138">
        <v>3.26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138">
        <v>3.26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N24" s="66">
        <v>0</v>
      </c>
      <c r="AO24" s="66">
        <v>0</v>
      </c>
      <c r="AP24" s="66">
        <v>0</v>
      </c>
      <c r="AQ24" s="66">
        <v>0</v>
      </c>
      <c r="AR24" s="66">
        <v>0</v>
      </c>
      <c r="AS24" s="66">
        <v>0</v>
      </c>
      <c r="AT24" s="66">
        <v>0</v>
      </c>
      <c r="AU24" s="66">
        <v>0</v>
      </c>
      <c r="AV24" s="66">
        <v>0</v>
      </c>
      <c r="AW24" s="66">
        <v>0</v>
      </c>
      <c r="AX24" s="66">
        <v>0</v>
      </c>
      <c r="AY24" s="66">
        <v>0</v>
      </c>
      <c r="AZ24" s="66">
        <v>0</v>
      </c>
      <c r="BA24" s="66">
        <v>0</v>
      </c>
      <c r="BB24" s="66">
        <v>0</v>
      </c>
      <c r="BC24" s="66">
        <v>0</v>
      </c>
      <c r="BD24" s="66">
        <v>0</v>
      </c>
      <c r="BE24" s="66">
        <v>0</v>
      </c>
      <c r="BF24" s="66">
        <v>0</v>
      </c>
      <c r="BG24" s="66">
        <v>0</v>
      </c>
      <c r="BH24" s="31"/>
    </row>
    <row r="25" spans="1:60" s="4" customFormat="1" ht="57" x14ac:dyDescent="0.2">
      <c r="A25" s="12" t="s">
        <v>27</v>
      </c>
      <c r="B25" s="37" t="s">
        <v>28</v>
      </c>
      <c r="C25" s="15"/>
      <c r="D25" s="33"/>
      <c r="E25" s="138">
        <f>E28+E27+E26+E29</f>
        <v>3.26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138">
        <f>T28+T27+T26+T29</f>
        <v>3.26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0</v>
      </c>
      <c r="AT25" s="66">
        <v>0</v>
      </c>
      <c r="AU25" s="66">
        <v>0</v>
      </c>
      <c r="AV25" s="66">
        <v>0</v>
      </c>
      <c r="AW25" s="66">
        <v>0</v>
      </c>
      <c r="AX25" s="66">
        <v>0</v>
      </c>
      <c r="AY25" s="66">
        <v>0</v>
      </c>
      <c r="AZ25" s="66">
        <v>0</v>
      </c>
      <c r="BA25" s="66">
        <v>0</v>
      </c>
      <c r="BB25" s="66">
        <v>0</v>
      </c>
      <c r="BC25" s="66">
        <v>0</v>
      </c>
      <c r="BD25" s="66">
        <v>0</v>
      </c>
      <c r="BE25" s="66">
        <v>0</v>
      </c>
      <c r="BF25" s="66">
        <v>0</v>
      </c>
      <c r="BG25" s="66">
        <v>0</v>
      </c>
      <c r="BH25" s="33"/>
    </row>
    <row r="26" spans="1:60" s="4" customFormat="1" ht="126" x14ac:dyDescent="0.2">
      <c r="A26" s="20" t="s">
        <v>27</v>
      </c>
      <c r="B26" s="17" t="s">
        <v>37</v>
      </c>
      <c r="C26" s="26" t="s">
        <v>38</v>
      </c>
      <c r="D26" s="67"/>
      <c r="E26" s="138">
        <v>1.26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138">
        <v>1.26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0</v>
      </c>
      <c r="AN26" s="66">
        <v>0</v>
      </c>
      <c r="AO26" s="66">
        <v>0</v>
      </c>
      <c r="AP26" s="66">
        <v>0</v>
      </c>
      <c r="AQ26" s="66">
        <v>0</v>
      </c>
      <c r="AR26" s="66">
        <v>0</v>
      </c>
      <c r="AS26" s="66">
        <v>0</v>
      </c>
      <c r="AT26" s="66">
        <v>0</v>
      </c>
      <c r="AU26" s="66">
        <v>0</v>
      </c>
      <c r="AV26" s="66">
        <v>0</v>
      </c>
      <c r="AW26" s="66">
        <v>0</v>
      </c>
      <c r="AX26" s="66">
        <v>0</v>
      </c>
      <c r="AY26" s="66">
        <v>0</v>
      </c>
      <c r="AZ26" s="66">
        <v>0</v>
      </c>
      <c r="BA26" s="66">
        <v>0</v>
      </c>
      <c r="BB26" s="66">
        <v>0</v>
      </c>
      <c r="BC26" s="66">
        <v>0</v>
      </c>
      <c r="BD26" s="66">
        <v>0</v>
      </c>
      <c r="BE26" s="66">
        <v>0</v>
      </c>
      <c r="BF26" s="66">
        <v>0</v>
      </c>
      <c r="BG26" s="66">
        <v>0</v>
      </c>
      <c r="BH26" s="33"/>
    </row>
    <row r="27" spans="1:60" s="4" customFormat="1" ht="141.75" x14ac:dyDescent="0.25">
      <c r="A27" s="20" t="s">
        <v>27</v>
      </c>
      <c r="B27" s="19" t="s">
        <v>43</v>
      </c>
      <c r="C27" s="26" t="s">
        <v>44</v>
      </c>
      <c r="D27" s="33"/>
      <c r="E27" s="138">
        <v>0.4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138">
        <v>0.4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>
        <v>0</v>
      </c>
      <c r="AO27" s="66">
        <v>0</v>
      </c>
      <c r="AP27" s="66">
        <v>0</v>
      </c>
      <c r="AQ27" s="66">
        <v>0</v>
      </c>
      <c r="AR27" s="66">
        <v>0</v>
      </c>
      <c r="AS27" s="66">
        <v>0</v>
      </c>
      <c r="AT27" s="66">
        <v>0</v>
      </c>
      <c r="AU27" s="66">
        <v>0</v>
      </c>
      <c r="AV27" s="66">
        <v>0</v>
      </c>
      <c r="AW27" s="66">
        <v>0</v>
      </c>
      <c r="AX27" s="66">
        <v>0</v>
      </c>
      <c r="AY27" s="66">
        <v>0</v>
      </c>
      <c r="AZ27" s="66">
        <v>0</v>
      </c>
      <c r="BA27" s="66">
        <v>0</v>
      </c>
      <c r="BB27" s="66">
        <v>0</v>
      </c>
      <c r="BC27" s="66">
        <v>0</v>
      </c>
      <c r="BD27" s="66">
        <v>0</v>
      </c>
      <c r="BE27" s="66">
        <v>0</v>
      </c>
      <c r="BF27" s="66">
        <v>0</v>
      </c>
      <c r="BG27" s="66">
        <v>0</v>
      </c>
      <c r="BH27" s="33"/>
    </row>
    <row r="28" spans="1:60" s="4" customFormat="1" ht="126" x14ac:dyDescent="0.2">
      <c r="A28" s="20" t="s">
        <v>27</v>
      </c>
      <c r="B28" s="17" t="s">
        <v>39</v>
      </c>
      <c r="C28" s="26" t="s">
        <v>40</v>
      </c>
      <c r="D28" s="33"/>
      <c r="E28" s="138">
        <v>0.8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138">
        <v>0.8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>
        <v>0</v>
      </c>
      <c r="AN28" s="66">
        <v>0</v>
      </c>
      <c r="AO28" s="66">
        <v>0</v>
      </c>
      <c r="AP28" s="66">
        <v>0</v>
      </c>
      <c r="AQ28" s="66">
        <v>0</v>
      </c>
      <c r="AR28" s="66">
        <v>0</v>
      </c>
      <c r="AS28" s="66">
        <v>0</v>
      </c>
      <c r="AT28" s="66">
        <v>0</v>
      </c>
      <c r="AU28" s="66">
        <v>0</v>
      </c>
      <c r="AV28" s="66">
        <v>0</v>
      </c>
      <c r="AW28" s="66">
        <v>0</v>
      </c>
      <c r="AX28" s="66">
        <v>0</v>
      </c>
      <c r="AY28" s="66">
        <v>0</v>
      </c>
      <c r="AZ28" s="66">
        <v>0</v>
      </c>
      <c r="BA28" s="66">
        <v>0</v>
      </c>
      <c r="BB28" s="66">
        <v>0</v>
      </c>
      <c r="BC28" s="66">
        <v>0</v>
      </c>
      <c r="BD28" s="66">
        <v>0</v>
      </c>
      <c r="BE28" s="66">
        <v>0</v>
      </c>
      <c r="BF28" s="66">
        <v>0</v>
      </c>
      <c r="BG28" s="66">
        <v>0</v>
      </c>
      <c r="BH28" s="33"/>
    </row>
    <row r="29" spans="1:60" s="4" customFormat="1" ht="126" x14ac:dyDescent="0.25">
      <c r="A29" s="21" t="s">
        <v>27</v>
      </c>
      <c r="B29" s="19" t="s">
        <v>41</v>
      </c>
      <c r="C29" s="26" t="s">
        <v>42</v>
      </c>
      <c r="D29" s="33"/>
      <c r="E29" s="138">
        <v>0.8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138">
        <v>0.8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66">
        <v>0</v>
      </c>
      <c r="AO29" s="66">
        <v>0</v>
      </c>
      <c r="AP29" s="66">
        <v>0</v>
      </c>
      <c r="AQ29" s="66">
        <v>0</v>
      </c>
      <c r="AR29" s="66">
        <v>0</v>
      </c>
      <c r="AS29" s="138">
        <v>0.4</v>
      </c>
      <c r="AT29" s="66">
        <v>0</v>
      </c>
      <c r="AU29" s="66">
        <v>0</v>
      </c>
      <c r="AV29" s="66">
        <v>0</v>
      </c>
      <c r="AW29" s="66">
        <v>0</v>
      </c>
      <c r="AX29" s="66">
        <v>0</v>
      </c>
      <c r="AY29" s="66">
        <v>0</v>
      </c>
      <c r="AZ29" s="66">
        <v>0</v>
      </c>
      <c r="BA29" s="66">
        <v>0</v>
      </c>
      <c r="BB29" s="66">
        <v>0</v>
      </c>
      <c r="BC29" s="66">
        <v>0</v>
      </c>
      <c r="BD29" s="66">
        <v>0</v>
      </c>
      <c r="BE29" s="66">
        <v>0</v>
      </c>
      <c r="BF29" s="66">
        <v>0</v>
      </c>
      <c r="BG29" s="66">
        <v>0</v>
      </c>
      <c r="BH29" s="33"/>
    </row>
    <row r="30" spans="1:60" s="4" customFormat="1" ht="71.25" x14ac:dyDescent="0.2">
      <c r="A30" s="13" t="s">
        <v>30</v>
      </c>
      <c r="B30" s="14" t="s">
        <v>31</v>
      </c>
      <c r="C30" s="27"/>
      <c r="D30" s="33"/>
      <c r="E30" s="131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143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>
        <v>0</v>
      </c>
      <c r="AO30" s="66">
        <v>0</v>
      </c>
      <c r="AP30" s="66">
        <v>0</v>
      </c>
      <c r="AQ30" s="66">
        <v>0</v>
      </c>
      <c r="AR30" s="66">
        <v>0</v>
      </c>
      <c r="AS30" s="66">
        <v>0</v>
      </c>
      <c r="AT30" s="66">
        <v>0</v>
      </c>
      <c r="AU30" s="66">
        <v>0</v>
      </c>
      <c r="AV30" s="66">
        <v>0</v>
      </c>
      <c r="AW30" s="66">
        <v>0</v>
      </c>
      <c r="AX30" s="66">
        <v>0</v>
      </c>
      <c r="AY30" s="66">
        <v>0</v>
      </c>
      <c r="AZ30" s="66">
        <v>0</v>
      </c>
      <c r="BA30" s="66">
        <v>0</v>
      </c>
      <c r="BB30" s="66">
        <v>0</v>
      </c>
      <c r="BC30" s="66">
        <v>0</v>
      </c>
      <c r="BD30" s="66">
        <v>0</v>
      </c>
      <c r="BE30" s="66">
        <v>0</v>
      </c>
      <c r="BF30" s="66">
        <v>0</v>
      </c>
      <c r="BG30" s="66">
        <v>0</v>
      </c>
      <c r="BH30" s="33"/>
    </row>
    <row r="31" spans="1:60" s="4" customFormat="1" ht="78.75" x14ac:dyDescent="0.25">
      <c r="A31" s="24" t="s">
        <v>33</v>
      </c>
      <c r="B31" s="23" t="s">
        <v>34</v>
      </c>
      <c r="C31" s="25" t="s">
        <v>32</v>
      </c>
      <c r="D31" s="33"/>
      <c r="E31" s="131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143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66">
        <v>0</v>
      </c>
      <c r="AO31" s="66">
        <v>0</v>
      </c>
      <c r="AP31" s="66">
        <v>0</v>
      </c>
      <c r="AQ31" s="66">
        <v>0</v>
      </c>
      <c r="AR31" s="66">
        <v>0</v>
      </c>
      <c r="AS31" s="66">
        <v>0</v>
      </c>
      <c r="AT31" s="66">
        <v>0</v>
      </c>
      <c r="AU31" s="66">
        <v>0</v>
      </c>
      <c r="AV31" s="66">
        <v>0</v>
      </c>
      <c r="AW31" s="66">
        <v>0</v>
      </c>
      <c r="AX31" s="66">
        <v>0</v>
      </c>
      <c r="AY31" s="66">
        <v>0</v>
      </c>
      <c r="AZ31" s="66">
        <v>0</v>
      </c>
      <c r="BA31" s="66">
        <v>0</v>
      </c>
      <c r="BB31" s="66">
        <v>0</v>
      </c>
      <c r="BC31" s="66">
        <v>0</v>
      </c>
      <c r="BD31" s="66">
        <v>0</v>
      </c>
      <c r="BE31" s="66">
        <v>0</v>
      </c>
      <c r="BF31" s="66">
        <v>0</v>
      </c>
      <c r="BG31" s="66">
        <v>0</v>
      </c>
      <c r="BH31" s="33"/>
    </row>
    <row r="32" spans="1:60" s="4" customFormat="1" ht="78.75" x14ac:dyDescent="0.25">
      <c r="A32" s="22" t="s">
        <v>33</v>
      </c>
      <c r="B32" s="23" t="s">
        <v>35</v>
      </c>
      <c r="C32" s="25" t="s">
        <v>36</v>
      </c>
      <c r="D32" s="33"/>
      <c r="E32" s="131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143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0</v>
      </c>
      <c r="AN32" s="66">
        <v>0</v>
      </c>
      <c r="AO32" s="66">
        <v>0</v>
      </c>
      <c r="AP32" s="66">
        <v>0</v>
      </c>
      <c r="AQ32" s="66">
        <v>0</v>
      </c>
      <c r="AR32" s="66">
        <v>0</v>
      </c>
      <c r="AS32" s="66">
        <v>0</v>
      </c>
      <c r="AT32" s="66">
        <v>0</v>
      </c>
      <c r="AU32" s="66">
        <v>0</v>
      </c>
      <c r="AV32" s="66">
        <v>0</v>
      </c>
      <c r="AW32" s="66">
        <v>0</v>
      </c>
      <c r="AX32" s="66">
        <v>0</v>
      </c>
      <c r="AY32" s="66">
        <v>0</v>
      </c>
      <c r="AZ32" s="66">
        <v>0</v>
      </c>
      <c r="BA32" s="66">
        <v>0</v>
      </c>
      <c r="BB32" s="66">
        <v>0</v>
      </c>
      <c r="BC32" s="66">
        <v>0</v>
      </c>
      <c r="BD32" s="66">
        <v>0</v>
      </c>
      <c r="BE32" s="66">
        <v>0</v>
      </c>
      <c r="BF32" s="66">
        <v>0</v>
      </c>
      <c r="BG32" s="66">
        <v>0</v>
      </c>
      <c r="BH32" s="33"/>
    </row>
    <row r="33" spans="1:60" s="4" customFormat="1" ht="21" customHeight="1" x14ac:dyDescent="0.2">
      <c r="A33" s="226" t="s">
        <v>45</v>
      </c>
      <c r="B33" s="227"/>
      <c r="C33" s="227"/>
      <c r="D33" s="33"/>
      <c r="E33" s="138">
        <v>3.26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138">
        <v>3.26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>
        <v>0</v>
      </c>
      <c r="AN33" s="66">
        <v>0</v>
      </c>
      <c r="AO33" s="66">
        <v>0</v>
      </c>
      <c r="AP33" s="66">
        <v>0</v>
      </c>
      <c r="AQ33" s="66">
        <v>0</v>
      </c>
      <c r="AR33" s="66">
        <v>0</v>
      </c>
      <c r="AS33" s="138">
        <f>AS29</f>
        <v>0.4</v>
      </c>
      <c r="AT33" s="66">
        <v>0</v>
      </c>
      <c r="AU33" s="66">
        <v>0</v>
      </c>
      <c r="AV33" s="66">
        <v>0</v>
      </c>
      <c r="AW33" s="66">
        <v>0</v>
      </c>
      <c r="AX33" s="66">
        <v>0</v>
      </c>
      <c r="AY33" s="66">
        <v>0</v>
      </c>
      <c r="AZ33" s="66">
        <v>0</v>
      </c>
      <c r="BA33" s="66">
        <v>0</v>
      </c>
      <c r="BB33" s="66">
        <v>0</v>
      </c>
      <c r="BC33" s="66">
        <v>0</v>
      </c>
      <c r="BD33" s="66">
        <v>0</v>
      </c>
      <c r="BE33" s="66">
        <v>0</v>
      </c>
      <c r="BF33" s="66">
        <v>0</v>
      </c>
      <c r="BG33" s="66">
        <v>0</v>
      </c>
      <c r="BH33" s="33"/>
    </row>
    <row r="34" spans="1:60" s="4" customFormat="1" ht="12.75" x14ac:dyDescent="0.2"/>
    <row r="35" spans="1:60" s="4" customFormat="1" ht="12.75" x14ac:dyDescent="0.2"/>
    <row r="36" spans="1:60" s="4" customFormat="1" ht="12.75" x14ac:dyDescent="0.2"/>
    <row r="37" spans="1:60" s="4" customFormat="1" ht="12.75" x14ac:dyDescent="0.2"/>
    <row r="38" spans="1:60" s="4" customFormat="1" ht="12.75" x14ac:dyDescent="0.2"/>
  </sheetData>
  <mergeCells count="28">
    <mergeCell ref="A33:C33"/>
    <mergeCell ref="Y20:AC20"/>
    <mergeCell ref="BH18:BH21"/>
    <mergeCell ref="E18:BB18"/>
    <mergeCell ref="E19:AC19"/>
    <mergeCell ref="AD19:BB19"/>
    <mergeCell ref="E20:I20"/>
    <mergeCell ref="J20:N20"/>
    <mergeCell ref="O20:S20"/>
    <mergeCell ref="T20:X20"/>
    <mergeCell ref="AD20:AH20"/>
    <mergeCell ref="AI20:AM20"/>
    <mergeCell ref="AN20:AR20"/>
    <mergeCell ref="AS20:AW20"/>
    <mergeCell ref="AX20:BB20"/>
    <mergeCell ref="BC18:BG20"/>
    <mergeCell ref="P1:S4"/>
    <mergeCell ref="H16:R16"/>
    <mergeCell ref="A6:S6"/>
    <mergeCell ref="A7:S7"/>
    <mergeCell ref="C18:C21"/>
    <mergeCell ref="B18:B21"/>
    <mergeCell ref="A18:A21"/>
    <mergeCell ref="D18:D21"/>
    <mergeCell ref="F11:Q11"/>
    <mergeCell ref="A13:T13"/>
    <mergeCell ref="F10:U10"/>
    <mergeCell ref="H15:X15"/>
  </mergeCells>
  <pageMargins left="0.39370078740157483" right="0.39370078740157483" top="0.78740157480314965" bottom="0.39370078740157483" header="0.27559055118110237" footer="0.27559055118110237"/>
  <pageSetup paperSize="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BC42"/>
  <sheetViews>
    <sheetView topLeftCell="A4" zoomScale="60" zoomScaleNormal="60" workbookViewId="0">
      <pane xSplit="3" ySplit="19" topLeftCell="D29" activePane="bottomRight" state="frozen"/>
      <selection activeCell="A4" sqref="A4"/>
      <selection pane="topRight" activeCell="D4" sqref="D4"/>
      <selection pane="bottomLeft" activeCell="A23" sqref="A23"/>
      <selection pane="bottomRight" activeCell="AI40" sqref="AI40"/>
    </sheetView>
  </sheetViews>
  <sheetFormatPr defaultColWidth="9.7109375" defaultRowHeight="15.75" x14ac:dyDescent="0.25"/>
  <cols>
    <col min="1" max="1" width="11.7109375" style="1" customWidth="1"/>
    <col min="2" max="2" width="25.7109375" style="1" customWidth="1"/>
    <col min="3" max="3" width="15.7109375" style="1" customWidth="1"/>
    <col min="4" max="4" width="12.7109375" style="1" customWidth="1"/>
    <col min="5" max="20" width="8.7109375" style="1" customWidth="1"/>
    <col min="21" max="29" width="9.7109375" style="1"/>
    <col min="30" max="30" width="12.7109375" style="35" customWidth="1"/>
    <col min="31" max="16384" width="9.7109375" style="1"/>
  </cols>
  <sheetData>
    <row r="1" spans="1:30" s="2" customFormat="1" ht="11.25" x14ac:dyDescent="0.2">
      <c r="P1" s="161" t="s">
        <v>191</v>
      </c>
      <c r="Q1" s="161"/>
      <c r="R1" s="161"/>
      <c r="S1" s="161"/>
      <c r="AD1" s="148"/>
    </row>
    <row r="2" spans="1:30" s="2" customFormat="1" ht="11.25" x14ac:dyDescent="0.2">
      <c r="P2" s="161"/>
      <c r="Q2" s="161"/>
      <c r="R2" s="161"/>
      <c r="S2" s="161"/>
      <c r="AD2" s="148"/>
    </row>
    <row r="3" spans="1:30" s="2" customFormat="1" ht="11.25" x14ac:dyDescent="0.2">
      <c r="P3" s="161"/>
      <c r="Q3" s="161"/>
      <c r="R3" s="161"/>
      <c r="S3" s="161"/>
      <c r="AD3" s="148"/>
    </row>
    <row r="4" spans="1:30" s="2" customFormat="1" ht="11.25" x14ac:dyDescent="0.2">
      <c r="P4" s="161"/>
      <c r="Q4" s="161"/>
      <c r="R4" s="161"/>
      <c r="S4" s="161"/>
      <c r="AD4" s="148"/>
    </row>
    <row r="6" spans="1:30" s="3" customFormat="1" ht="18.75" x14ac:dyDescent="0.3">
      <c r="A6" s="163" t="s">
        <v>192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65"/>
      <c r="AD6" s="149"/>
    </row>
    <row r="7" spans="1:30" s="3" customFormat="1" ht="18.75" x14ac:dyDescent="0.3">
      <c r="A7" s="163" t="s">
        <v>938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65"/>
      <c r="AD7" s="149"/>
    </row>
    <row r="10" spans="1:30" x14ac:dyDescent="0.25">
      <c r="E10" s="6" t="s">
        <v>0</v>
      </c>
      <c r="F10" s="213" t="s">
        <v>29</v>
      </c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2"/>
      <c r="U10" s="212"/>
    </row>
    <row r="11" spans="1:30" s="7" customFormat="1" ht="10.5" x14ac:dyDescent="0.2">
      <c r="F11" s="169" t="s">
        <v>1</v>
      </c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AD11" s="150"/>
    </row>
    <row r="13" spans="1:30" x14ac:dyDescent="0.25">
      <c r="A13" s="170" t="s">
        <v>193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</row>
    <row r="15" spans="1:30" x14ac:dyDescent="0.25">
      <c r="G15" s="6" t="s">
        <v>2</v>
      </c>
      <c r="H15" s="228" t="s">
        <v>929</v>
      </c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9"/>
      <c r="W15" s="229"/>
      <c r="X15" s="229"/>
    </row>
    <row r="16" spans="1:30" s="7" customFormat="1" ht="10.5" x14ac:dyDescent="0.2">
      <c r="H16" s="162" t="s">
        <v>3</v>
      </c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AD16" s="150"/>
    </row>
    <row r="18" spans="1:55" s="60" customFormat="1" ht="21" customHeight="1" x14ac:dyDescent="0.2">
      <c r="A18" s="158" t="s">
        <v>4</v>
      </c>
      <c r="B18" s="158" t="s">
        <v>5</v>
      </c>
      <c r="C18" s="158" t="s">
        <v>6</v>
      </c>
      <c r="D18" s="156" t="s">
        <v>919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57"/>
      <c r="AD18" s="156" t="s">
        <v>194</v>
      </c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57"/>
    </row>
    <row r="19" spans="1:55" s="60" customFormat="1" ht="21" customHeight="1" x14ac:dyDescent="0.2">
      <c r="A19" s="159"/>
      <c r="B19" s="159"/>
      <c r="C19" s="159"/>
      <c r="D19" s="8" t="s">
        <v>7</v>
      </c>
      <c r="E19" s="156" t="s">
        <v>8</v>
      </c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57"/>
      <c r="AD19" s="134" t="s">
        <v>7</v>
      </c>
      <c r="AE19" s="156" t="s">
        <v>8</v>
      </c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57"/>
    </row>
    <row r="20" spans="1:55" s="60" customFormat="1" ht="18.75" customHeight="1" x14ac:dyDescent="0.2">
      <c r="A20" s="159"/>
      <c r="B20" s="159"/>
      <c r="C20" s="159"/>
      <c r="D20" s="158" t="s">
        <v>14</v>
      </c>
      <c r="E20" s="156" t="s">
        <v>14</v>
      </c>
      <c r="F20" s="171"/>
      <c r="G20" s="171"/>
      <c r="H20" s="171"/>
      <c r="I20" s="157"/>
      <c r="J20" s="156" t="s">
        <v>15</v>
      </c>
      <c r="K20" s="171"/>
      <c r="L20" s="171"/>
      <c r="M20" s="171"/>
      <c r="N20" s="157"/>
      <c r="O20" s="156" t="s">
        <v>16</v>
      </c>
      <c r="P20" s="171"/>
      <c r="Q20" s="171"/>
      <c r="R20" s="171"/>
      <c r="S20" s="157"/>
      <c r="T20" s="156" t="s">
        <v>17</v>
      </c>
      <c r="U20" s="171"/>
      <c r="V20" s="171"/>
      <c r="W20" s="171"/>
      <c r="X20" s="157"/>
      <c r="Y20" s="156" t="s">
        <v>18</v>
      </c>
      <c r="Z20" s="171"/>
      <c r="AA20" s="171"/>
      <c r="AB20" s="171"/>
      <c r="AC20" s="157"/>
      <c r="AD20" s="158" t="s">
        <v>14</v>
      </c>
      <c r="AE20" s="156" t="s">
        <v>14</v>
      </c>
      <c r="AF20" s="171"/>
      <c r="AG20" s="171"/>
      <c r="AH20" s="171"/>
      <c r="AI20" s="157"/>
      <c r="AJ20" s="156" t="s">
        <v>15</v>
      </c>
      <c r="AK20" s="171"/>
      <c r="AL20" s="171"/>
      <c r="AM20" s="171"/>
      <c r="AN20" s="157"/>
      <c r="AO20" s="156" t="s">
        <v>16</v>
      </c>
      <c r="AP20" s="171"/>
      <c r="AQ20" s="171"/>
      <c r="AR20" s="171"/>
      <c r="AS20" s="157"/>
      <c r="AT20" s="156" t="s">
        <v>17</v>
      </c>
      <c r="AU20" s="171"/>
      <c r="AV20" s="171"/>
      <c r="AW20" s="171"/>
      <c r="AX20" s="157"/>
      <c r="AY20" s="156" t="s">
        <v>18</v>
      </c>
      <c r="AZ20" s="171"/>
      <c r="BA20" s="171"/>
      <c r="BB20" s="171"/>
      <c r="BC20" s="157"/>
    </row>
    <row r="21" spans="1:55" s="60" customFormat="1" ht="183.75" customHeight="1" x14ac:dyDescent="0.2">
      <c r="A21" s="160"/>
      <c r="B21" s="160"/>
      <c r="C21" s="160"/>
      <c r="D21" s="160"/>
      <c r="E21" s="36" t="s">
        <v>195</v>
      </c>
      <c r="F21" s="36" t="s">
        <v>196</v>
      </c>
      <c r="G21" s="36" t="s">
        <v>197</v>
      </c>
      <c r="H21" s="36" t="s">
        <v>198</v>
      </c>
      <c r="I21" s="36" t="s">
        <v>199</v>
      </c>
      <c r="J21" s="36" t="s">
        <v>195</v>
      </c>
      <c r="K21" s="36" t="s">
        <v>196</v>
      </c>
      <c r="L21" s="36" t="s">
        <v>197</v>
      </c>
      <c r="M21" s="36" t="s">
        <v>198</v>
      </c>
      <c r="N21" s="36" t="s">
        <v>199</v>
      </c>
      <c r="O21" s="36" t="s">
        <v>195</v>
      </c>
      <c r="P21" s="36" t="s">
        <v>196</v>
      </c>
      <c r="Q21" s="36" t="s">
        <v>197</v>
      </c>
      <c r="R21" s="36" t="s">
        <v>198</v>
      </c>
      <c r="S21" s="36" t="s">
        <v>199</v>
      </c>
      <c r="T21" s="36" t="s">
        <v>195</v>
      </c>
      <c r="U21" s="36" t="s">
        <v>196</v>
      </c>
      <c r="V21" s="36" t="s">
        <v>197</v>
      </c>
      <c r="W21" s="36" t="s">
        <v>198</v>
      </c>
      <c r="X21" s="36" t="s">
        <v>199</v>
      </c>
      <c r="Y21" s="36" t="s">
        <v>195</v>
      </c>
      <c r="Z21" s="36" t="s">
        <v>196</v>
      </c>
      <c r="AA21" s="36" t="s">
        <v>197</v>
      </c>
      <c r="AB21" s="36" t="s">
        <v>198</v>
      </c>
      <c r="AC21" s="36" t="s">
        <v>199</v>
      </c>
      <c r="AD21" s="160"/>
      <c r="AE21" s="36" t="s">
        <v>195</v>
      </c>
      <c r="AF21" s="36" t="s">
        <v>196</v>
      </c>
      <c r="AG21" s="36" t="s">
        <v>197</v>
      </c>
      <c r="AH21" s="36" t="s">
        <v>198</v>
      </c>
      <c r="AI21" s="36" t="s">
        <v>199</v>
      </c>
      <c r="AJ21" s="36" t="s">
        <v>195</v>
      </c>
      <c r="AK21" s="36" t="s">
        <v>196</v>
      </c>
      <c r="AL21" s="36" t="s">
        <v>197</v>
      </c>
      <c r="AM21" s="36" t="s">
        <v>198</v>
      </c>
      <c r="AN21" s="36" t="s">
        <v>199</v>
      </c>
      <c r="AO21" s="36" t="s">
        <v>195</v>
      </c>
      <c r="AP21" s="36" t="s">
        <v>196</v>
      </c>
      <c r="AQ21" s="36" t="s">
        <v>197</v>
      </c>
      <c r="AR21" s="36" t="s">
        <v>198</v>
      </c>
      <c r="AS21" s="36" t="s">
        <v>199</v>
      </c>
      <c r="AT21" s="36" t="s">
        <v>195</v>
      </c>
      <c r="AU21" s="36" t="s">
        <v>196</v>
      </c>
      <c r="AV21" s="36" t="s">
        <v>197</v>
      </c>
      <c r="AW21" s="36" t="s">
        <v>198</v>
      </c>
      <c r="AX21" s="36" t="s">
        <v>199</v>
      </c>
      <c r="AY21" s="36" t="s">
        <v>195</v>
      </c>
      <c r="AZ21" s="36" t="s">
        <v>196</v>
      </c>
      <c r="BA21" s="36" t="s">
        <v>197</v>
      </c>
      <c r="BB21" s="36" t="s">
        <v>198</v>
      </c>
      <c r="BC21" s="36" t="s">
        <v>199</v>
      </c>
    </row>
    <row r="22" spans="1:55" s="53" customFormat="1" ht="12.75" x14ac:dyDescent="0.2">
      <c r="A22" s="54">
        <v>1</v>
      </c>
      <c r="B22" s="54">
        <v>2</v>
      </c>
      <c r="C22" s="54">
        <v>3</v>
      </c>
      <c r="D22" s="54">
        <v>4</v>
      </c>
      <c r="E22" s="54" t="s">
        <v>79</v>
      </c>
      <c r="F22" s="54" t="s">
        <v>80</v>
      </c>
      <c r="G22" s="54" t="s">
        <v>81</v>
      </c>
      <c r="H22" s="54" t="s">
        <v>82</v>
      </c>
      <c r="I22" s="54" t="s">
        <v>83</v>
      </c>
      <c r="J22" s="54" t="s">
        <v>86</v>
      </c>
      <c r="K22" s="54" t="s">
        <v>87</v>
      </c>
      <c r="L22" s="54" t="s">
        <v>88</v>
      </c>
      <c r="M22" s="54" t="s">
        <v>89</v>
      </c>
      <c r="N22" s="54" t="s">
        <v>90</v>
      </c>
      <c r="O22" s="54" t="s">
        <v>93</v>
      </c>
      <c r="P22" s="54" t="s">
        <v>94</v>
      </c>
      <c r="Q22" s="54" t="s">
        <v>95</v>
      </c>
      <c r="R22" s="54" t="s">
        <v>96</v>
      </c>
      <c r="S22" s="54" t="s">
        <v>97</v>
      </c>
      <c r="T22" s="54" t="s">
        <v>100</v>
      </c>
      <c r="U22" s="54" t="s">
        <v>101</v>
      </c>
      <c r="V22" s="54" t="s">
        <v>102</v>
      </c>
      <c r="W22" s="54" t="s">
        <v>103</v>
      </c>
      <c r="X22" s="54" t="s">
        <v>104</v>
      </c>
      <c r="Y22" s="54" t="s">
        <v>107</v>
      </c>
      <c r="Z22" s="54" t="s">
        <v>108</v>
      </c>
      <c r="AA22" s="54" t="s">
        <v>109</v>
      </c>
      <c r="AB22" s="54" t="s">
        <v>110</v>
      </c>
      <c r="AC22" s="54" t="s">
        <v>111</v>
      </c>
      <c r="AD22" s="54" t="s">
        <v>200</v>
      </c>
      <c r="AE22" s="54" t="s">
        <v>158</v>
      </c>
      <c r="AF22" s="54" t="s">
        <v>159</v>
      </c>
      <c r="AG22" s="54" t="s">
        <v>160</v>
      </c>
      <c r="AH22" s="54" t="s">
        <v>161</v>
      </c>
      <c r="AI22" s="54" t="s">
        <v>162</v>
      </c>
      <c r="AJ22" s="54" t="s">
        <v>201</v>
      </c>
      <c r="AK22" s="54" t="s">
        <v>202</v>
      </c>
      <c r="AL22" s="54" t="s">
        <v>203</v>
      </c>
      <c r="AM22" s="54" t="s">
        <v>204</v>
      </c>
      <c r="AN22" s="54" t="s">
        <v>205</v>
      </c>
      <c r="AO22" s="54" t="s">
        <v>206</v>
      </c>
      <c r="AP22" s="54" t="s">
        <v>207</v>
      </c>
      <c r="AQ22" s="54" t="s">
        <v>208</v>
      </c>
      <c r="AR22" s="54" t="s">
        <v>209</v>
      </c>
      <c r="AS22" s="54" t="s">
        <v>210</v>
      </c>
      <c r="AT22" s="54" t="s">
        <v>211</v>
      </c>
      <c r="AU22" s="54" t="s">
        <v>212</v>
      </c>
      <c r="AV22" s="54" t="s">
        <v>213</v>
      </c>
      <c r="AW22" s="54" t="s">
        <v>214</v>
      </c>
      <c r="AX22" s="54" t="s">
        <v>215</v>
      </c>
      <c r="AY22" s="54" t="s">
        <v>216</v>
      </c>
      <c r="AZ22" s="54" t="s">
        <v>217</v>
      </c>
      <c r="BA22" s="54" t="s">
        <v>218</v>
      </c>
      <c r="BB22" s="54" t="s">
        <v>219</v>
      </c>
      <c r="BC22" s="54" t="s">
        <v>220</v>
      </c>
    </row>
    <row r="23" spans="1:55" s="4" customFormat="1" ht="71.25" x14ac:dyDescent="0.2">
      <c r="A23" s="9" t="s">
        <v>23</v>
      </c>
      <c r="B23" s="37" t="s">
        <v>24</v>
      </c>
      <c r="C23" s="15"/>
      <c r="D23" s="28">
        <f>0.827*2</f>
        <v>1.6539999999999999</v>
      </c>
      <c r="E23" s="129">
        <f>H23</f>
        <v>4.9772032799999995</v>
      </c>
      <c r="F23" s="66">
        <v>0</v>
      </c>
      <c r="G23" s="66">
        <v>0</v>
      </c>
      <c r="H23" s="129">
        <f>M23+R23+W23</f>
        <v>4.9772032799999995</v>
      </c>
      <c r="I23" s="66">
        <v>0</v>
      </c>
      <c r="J23" s="129">
        <f>M23</f>
        <v>0.82519200000000004</v>
      </c>
      <c r="K23" s="66">
        <v>0</v>
      </c>
      <c r="L23" s="66">
        <v>0</v>
      </c>
      <c r="M23" s="129">
        <f>M30</f>
        <v>0.82519200000000004</v>
      </c>
      <c r="N23" s="66">
        <v>0</v>
      </c>
      <c r="O23" s="66">
        <v>0</v>
      </c>
      <c r="P23" s="66">
        <v>0</v>
      </c>
      <c r="Q23" s="66">
        <v>0</v>
      </c>
      <c r="R23" s="129">
        <v>0.84530064000000005</v>
      </c>
      <c r="S23" s="66">
        <v>0</v>
      </c>
      <c r="T23" s="66">
        <v>0</v>
      </c>
      <c r="U23" s="66">
        <v>0</v>
      </c>
      <c r="V23" s="66">
        <v>0</v>
      </c>
      <c r="W23" s="143">
        <f>W29+W30</f>
        <v>3.3067106399999999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131">
        <f>0.827/1.2*2</f>
        <v>1.3783333333333334</v>
      </c>
      <c r="AE23" s="129">
        <f>AH23</f>
        <v>4.1476693999999998</v>
      </c>
      <c r="AF23" s="66">
        <v>0</v>
      </c>
      <c r="AG23" s="66">
        <v>0</v>
      </c>
      <c r="AH23" s="129">
        <f>AM23+AR23+AW23</f>
        <v>4.1476693999999998</v>
      </c>
      <c r="AI23" s="66">
        <v>0</v>
      </c>
      <c r="AJ23" s="129">
        <f>AJ30</f>
        <v>0.68766000000000005</v>
      </c>
      <c r="AK23" s="28">
        <v>0</v>
      </c>
      <c r="AL23" s="28">
        <v>0</v>
      </c>
      <c r="AM23" s="129">
        <f>AM30</f>
        <v>0.68766000000000005</v>
      </c>
      <c r="AN23" s="28">
        <v>0</v>
      </c>
      <c r="AO23" s="28">
        <v>0</v>
      </c>
      <c r="AP23" s="28">
        <v>0</v>
      </c>
      <c r="AQ23" s="28">
        <v>0</v>
      </c>
      <c r="AR23" s="129">
        <f>AR30</f>
        <v>0.70441720000000008</v>
      </c>
      <c r="AS23" s="28">
        <v>0</v>
      </c>
      <c r="AT23" s="28">
        <v>0</v>
      </c>
      <c r="AU23" s="28">
        <v>0</v>
      </c>
      <c r="AV23" s="28">
        <v>0</v>
      </c>
      <c r="AW23" s="129">
        <f>AW29+AW30</f>
        <v>2.7555921999999997</v>
      </c>
      <c r="AX23" s="28">
        <v>0</v>
      </c>
      <c r="AY23" s="66">
        <v>0</v>
      </c>
      <c r="AZ23" s="66">
        <v>0</v>
      </c>
      <c r="BA23" s="66">
        <v>0</v>
      </c>
      <c r="BB23" s="66">
        <v>0</v>
      </c>
      <c r="BC23" s="66">
        <v>0</v>
      </c>
    </row>
    <row r="24" spans="1:55" s="4" customFormat="1" ht="130.5" customHeight="1" x14ac:dyDescent="0.2">
      <c r="A24" s="12" t="s">
        <v>25</v>
      </c>
      <c r="B24" s="37" t="s">
        <v>26</v>
      </c>
      <c r="C24" s="15"/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5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</row>
    <row r="25" spans="1:55" s="4" customFormat="1" ht="57" x14ac:dyDescent="0.2">
      <c r="A25" s="12" t="s">
        <v>27</v>
      </c>
      <c r="B25" s="37" t="s">
        <v>28</v>
      </c>
      <c r="C25" s="15"/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5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</row>
    <row r="26" spans="1:55" s="4" customFormat="1" ht="110.25" x14ac:dyDescent="0.2">
      <c r="A26" s="20" t="s">
        <v>27</v>
      </c>
      <c r="B26" s="17" t="s">
        <v>37</v>
      </c>
      <c r="C26" s="26" t="s">
        <v>38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5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</row>
    <row r="27" spans="1:55" s="4" customFormat="1" ht="113.25" customHeight="1" x14ac:dyDescent="0.25">
      <c r="A27" s="20" t="s">
        <v>27</v>
      </c>
      <c r="B27" s="19" t="s">
        <v>43</v>
      </c>
      <c r="C27" s="26" t="s">
        <v>44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5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</row>
    <row r="28" spans="1:55" s="4" customFormat="1" ht="110.25" x14ac:dyDescent="0.2">
      <c r="A28" s="20" t="s">
        <v>27</v>
      </c>
      <c r="B28" s="17" t="s">
        <v>39</v>
      </c>
      <c r="C28" s="26" t="s">
        <v>40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5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</row>
    <row r="29" spans="1:55" s="4" customFormat="1" ht="110.25" x14ac:dyDescent="0.25">
      <c r="A29" s="21" t="s">
        <v>27</v>
      </c>
      <c r="B29" s="19" t="s">
        <v>41</v>
      </c>
      <c r="C29" s="26" t="s">
        <v>42</v>
      </c>
      <c r="D29" s="28">
        <v>0</v>
      </c>
      <c r="E29" s="129">
        <f>H29</f>
        <v>1.6692</v>
      </c>
      <c r="F29" s="28">
        <v>0</v>
      </c>
      <c r="G29" s="28">
        <v>0</v>
      </c>
      <c r="H29" s="129">
        <f>W29</f>
        <v>1.6692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129">
        <f>0.6955*2*1.2</f>
        <v>1.6692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5">
        <v>0</v>
      </c>
      <c r="AE29" s="28">
        <f>AH29</f>
        <v>1.391</v>
      </c>
      <c r="AF29" s="28">
        <v>0</v>
      </c>
      <c r="AG29" s="28">
        <v>0</v>
      </c>
      <c r="AH29" s="28">
        <f>AW29</f>
        <v>1.391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f>1.391</f>
        <v>1.391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</row>
    <row r="30" spans="1:55" s="4" customFormat="1" ht="71.25" x14ac:dyDescent="0.2">
      <c r="A30" s="13" t="s">
        <v>30</v>
      </c>
      <c r="B30" s="14" t="s">
        <v>31</v>
      </c>
      <c r="C30" s="27" t="s">
        <v>32</v>
      </c>
      <c r="D30" s="28">
        <f>0.827*2</f>
        <v>1.6539999999999999</v>
      </c>
      <c r="E30" s="121">
        <f>H30</f>
        <v>3.3080032799999999</v>
      </c>
      <c r="F30" s="122">
        <v>0</v>
      </c>
      <c r="G30" s="122">
        <v>0</v>
      </c>
      <c r="H30" s="129">
        <f>M30+R30+W30</f>
        <v>3.3080032799999999</v>
      </c>
      <c r="I30" s="122">
        <v>0</v>
      </c>
      <c r="J30" s="121">
        <f>M30</f>
        <v>0.82519200000000004</v>
      </c>
      <c r="K30" s="122">
        <v>0</v>
      </c>
      <c r="L30" s="122">
        <v>0</v>
      </c>
      <c r="M30" s="121">
        <f>П10!J29</f>
        <v>0.82519200000000004</v>
      </c>
      <c r="N30" s="28">
        <v>0</v>
      </c>
      <c r="O30" s="28">
        <v>0</v>
      </c>
      <c r="P30" s="28">
        <v>0</v>
      </c>
      <c r="Q30" s="28">
        <v>0</v>
      </c>
      <c r="R30" s="129">
        <v>0.84530064000000005</v>
      </c>
      <c r="S30" s="28">
        <v>0</v>
      </c>
      <c r="T30" s="28">
        <v>0</v>
      </c>
      <c r="U30" s="28">
        <v>0</v>
      </c>
      <c r="V30" s="28">
        <v>0</v>
      </c>
      <c r="W30" s="129">
        <f>1.3645922*1.2</f>
        <v>1.6375106399999999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131">
        <f t="shared" ref="AD30:AD33" si="0">0.827/1.2*2</f>
        <v>1.3783333333333334</v>
      </c>
      <c r="AE30" s="129">
        <f>AH30</f>
        <v>2.7566693999999998</v>
      </c>
      <c r="AF30" s="122">
        <v>0</v>
      </c>
      <c r="AG30" s="122">
        <v>0</v>
      </c>
      <c r="AH30" s="129">
        <f>AM30+AR30+AW30</f>
        <v>2.7566693999999998</v>
      </c>
      <c r="AI30" s="122">
        <v>0</v>
      </c>
      <c r="AJ30" s="129">
        <f>AM30</f>
        <v>0.68766000000000005</v>
      </c>
      <c r="AK30" s="122">
        <v>0</v>
      </c>
      <c r="AL30" s="122">
        <v>0</v>
      </c>
      <c r="AM30" s="129">
        <f>M30/1.2</f>
        <v>0.68766000000000005</v>
      </c>
      <c r="AN30" s="28">
        <v>0</v>
      </c>
      <c r="AO30" s="28">
        <v>0</v>
      </c>
      <c r="AP30" s="28">
        <v>0</v>
      </c>
      <c r="AQ30" s="28">
        <v>0</v>
      </c>
      <c r="AR30" s="129">
        <f>R30/1.2</f>
        <v>0.70441720000000008</v>
      </c>
      <c r="AS30" s="28">
        <v>0</v>
      </c>
      <c r="AT30" s="28">
        <v>0</v>
      </c>
      <c r="AU30" s="28">
        <v>0</v>
      </c>
      <c r="AV30" s="28">
        <v>0</v>
      </c>
      <c r="AW30" s="129">
        <v>1.3645921999999999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</row>
    <row r="31" spans="1:55" s="4" customFormat="1" ht="63" x14ac:dyDescent="0.25">
      <c r="A31" s="24" t="s">
        <v>33</v>
      </c>
      <c r="B31" s="23" t="s">
        <v>34</v>
      </c>
      <c r="C31" s="25" t="s">
        <v>32</v>
      </c>
      <c r="D31" s="28">
        <f t="shared" ref="D31:D33" si="1">0.827*2</f>
        <v>1.6539999999999999</v>
      </c>
      <c r="E31" s="121">
        <f>H31</f>
        <v>3.3080032799999999</v>
      </c>
      <c r="F31" s="122">
        <v>0</v>
      </c>
      <c r="G31" s="122">
        <v>0</v>
      </c>
      <c r="H31" s="129">
        <f>M31+R31+W31</f>
        <v>3.3080032799999999</v>
      </c>
      <c r="I31" s="122">
        <v>0</v>
      </c>
      <c r="J31" s="121">
        <f>M31</f>
        <v>0.82519200000000004</v>
      </c>
      <c r="K31" s="122">
        <v>0</v>
      </c>
      <c r="L31" s="122">
        <v>0</v>
      </c>
      <c r="M31" s="121">
        <f>П10!J30</f>
        <v>0.82519200000000004</v>
      </c>
      <c r="N31" s="28">
        <v>0</v>
      </c>
      <c r="O31" s="28">
        <v>0</v>
      </c>
      <c r="P31" s="28">
        <v>0</v>
      </c>
      <c r="Q31" s="28">
        <v>0</v>
      </c>
      <c r="R31" s="129">
        <v>0.84530064000000005</v>
      </c>
      <c r="S31" s="28">
        <v>0</v>
      </c>
      <c r="T31" s="28">
        <v>0</v>
      </c>
      <c r="U31" s="28">
        <v>0</v>
      </c>
      <c r="V31" s="28">
        <v>0</v>
      </c>
      <c r="W31" s="129">
        <f>W30</f>
        <v>1.6375106399999999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131">
        <f t="shared" si="0"/>
        <v>1.3783333333333334</v>
      </c>
      <c r="AE31" s="129">
        <f t="shared" ref="AE31:AE33" si="2">AH31</f>
        <v>2.7566693999999998</v>
      </c>
      <c r="AF31" s="122">
        <v>0</v>
      </c>
      <c r="AG31" s="122">
        <v>0</v>
      </c>
      <c r="AH31" s="129">
        <f>AM31+AR31+AW31</f>
        <v>2.7566693999999998</v>
      </c>
      <c r="AI31" s="122">
        <v>0</v>
      </c>
      <c r="AJ31" s="129">
        <f>AM31</f>
        <v>0.68766000000000005</v>
      </c>
      <c r="AK31" s="122">
        <v>0</v>
      </c>
      <c r="AL31" s="122">
        <v>0</v>
      </c>
      <c r="AM31" s="129">
        <f t="shared" ref="AM31:AM33" si="3">M31/1.2</f>
        <v>0.68766000000000005</v>
      </c>
      <c r="AN31" s="28">
        <v>0</v>
      </c>
      <c r="AO31" s="28">
        <v>0</v>
      </c>
      <c r="AP31" s="28">
        <v>0</v>
      </c>
      <c r="AQ31" s="28">
        <v>0</v>
      </c>
      <c r="AR31" s="129">
        <f t="shared" ref="AR31:AR33" si="4">R31/1.2</f>
        <v>0.70441720000000008</v>
      </c>
      <c r="AS31" s="28">
        <v>0</v>
      </c>
      <c r="AT31" s="28">
        <v>0</v>
      </c>
      <c r="AU31" s="28">
        <v>0</v>
      </c>
      <c r="AV31" s="28">
        <v>0</v>
      </c>
      <c r="AW31" s="129">
        <v>1.3645921999999999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</row>
    <row r="32" spans="1:55" s="4" customFormat="1" ht="78.75" x14ac:dyDescent="0.25">
      <c r="A32" s="22" t="s">
        <v>33</v>
      </c>
      <c r="B32" s="23" t="s">
        <v>35</v>
      </c>
      <c r="C32" s="25" t="s">
        <v>36</v>
      </c>
      <c r="D32" s="28">
        <f t="shared" si="1"/>
        <v>1.6539999999999999</v>
      </c>
      <c r="E32" s="121">
        <f>H32</f>
        <v>3.3080032799999999</v>
      </c>
      <c r="F32" s="122">
        <v>0</v>
      </c>
      <c r="G32" s="122">
        <v>0</v>
      </c>
      <c r="H32" s="129">
        <f>M32+R32+W32</f>
        <v>3.3080032799999999</v>
      </c>
      <c r="I32" s="122">
        <v>0</v>
      </c>
      <c r="J32" s="121">
        <f>M32</f>
        <v>0.82519200000000004</v>
      </c>
      <c r="K32" s="122">
        <v>0</v>
      </c>
      <c r="L32" s="122">
        <v>0</v>
      </c>
      <c r="M32" s="121">
        <f>П10!J31</f>
        <v>0.82519200000000004</v>
      </c>
      <c r="N32" s="28">
        <v>0</v>
      </c>
      <c r="O32" s="28">
        <v>0</v>
      </c>
      <c r="P32" s="28">
        <v>0</v>
      </c>
      <c r="Q32" s="28">
        <v>0</v>
      </c>
      <c r="R32" s="129">
        <v>0.84530064000000005</v>
      </c>
      <c r="S32" s="28">
        <v>0</v>
      </c>
      <c r="T32" s="28">
        <v>0</v>
      </c>
      <c r="U32" s="28">
        <v>0</v>
      </c>
      <c r="V32" s="28">
        <v>0</v>
      </c>
      <c r="W32" s="129">
        <f>W30</f>
        <v>1.6375106399999999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131">
        <f t="shared" si="0"/>
        <v>1.3783333333333334</v>
      </c>
      <c r="AE32" s="129">
        <f t="shared" si="2"/>
        <v>2.7566693999999998</v>
      </c>
      <c r="AF32" s="122">
        <v>0</v>
      </c>
      <c r="AG32" s="122">
        <v>0</v>
      </c>
      <c r="AH32" s="129">
        <f>AM32+AR32+AW32</f>
        <v>2.7566693999999998</v>
      </c>
      <c r="AI32" s="122">
        <v>0</v>
      </c>
      <c r="AJ32" s="129">
        <f>AM32</f>
        <v>0.68766000000000005</v>
      </c>
      <c r="AK32" s="122">
        <v>0</v>
      </c>
      <c r="AL32" s="122">
        <v>0</v>
      </c>
      <c r="AM32" s="129">
        <f t="shared" si="3"/>
        <v>0.68766000000000005</v>
      </c>
      <c r="AN32" s="28">
        <v>0</v>
      </c>
      <c r="AO32" s="28">
        <v>0</v>
      </c>
      <c r="AP32" s="28">
        <v>0</v>
      </c>
      <c r="AQ32" s="28">
        <v>0</v>
      </c>
      <c r="AR32" s="129">
        <f t="shared" si="4"/>
        <v>0.70441720000000008</v>
      </c>
      <c r="AS32" s="28">
        <v>0</v>
      </c>
      <c r="AT32" s="28">
        <v>0</v>
      </c>
      <c r="AU32" s="28">
        <v>0</v>
      </c>
      <c r="AV32" s="28">
        <v>0</v>
      </c>
      <c r="AW32" s="129">
        <f>1.3645922</f>
        <v>1.3645921999999999</v>
      </c>
      <c r="AX32" s="28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0</v>
      </c>
    </row>
    <row r="33" spans="1:55" s="4" customFormat="1" ht="17.25" customHeight="1" x14ac:dyDescent="0.2">
      <c r="A33" s="226" t="s">
        <v>45</v>
      </c>
      <c r="B33" s="227"/>
      <c r="C33" s="227"/>
      <c r="D33" s="28">
        <f t="shared" si="1"/>
        <v>1.6539999999999999</v>
      </c>
      <c r="E33" s="121">
        <f>H33</f>
        <v>4.9772032799999995</v>
      </c>
      <c r="F33" s="122">
        <v>0</v>
      </c>
      <c r="G33" s="122">
        <v>0</v>
      </c>
      <c r="H33" s="129">
        <f>M33+R33+W33</f>
        <v>4.9772032799999995</v>
      </c>
      <c r="I33" s="122">
        <v>0</v>
      </c>
      <c r="J33" s="121">
        <f>M33</f>
        <v>0.82519200000000004</v>
      </c>
      <c r="K33" s="122">
        <v>0</v>
      </c>
      <c r="L33" s="122">
        <v>0</v>
      </c>
      <c r="M33" s="121">
        <f>M23</f>
        <v>0.82519200000000004</v>
      </c>
      <c r="N33" s="28">
        <v>0</v>
      </c>
      <c r="O33" s="28">
        <v>0</v>
      </c>
      <c r="P33" s="28">
        <v>0</v>
      </c>
      <c r="Q33" s="28">
        <v>0</v>
      </c>
      <c r="R33" s="129">
        <v>0.84530064000000005</v>
      </c>
      <c r="S33" s="28">
        <v>0</v>
      </c>
      <c r="T33" s="28">
        <v>0</v>
      </c>
      <c r="U33" s="28">
        <v>0</v>
      </c>
      <c r="V33" s="28">
        <v>0</v>
      </c>
      <c r="W33" s="129">
        <f>W30+W29</f>
        <v>3.3067106399999999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131">
        <f t="shared" si="0"/>
        <v>1.3783333333333334</v>
      </c>
      <c r="AE33" s="129">
        <f t="shared" si="2"/>
        <v>4.1476693999999998</v>
      </c>
      <c r="AF33" s="122">
        <v>0</v>
      </c>
      <c r="AG33" s="122">
        <v>0</v>
      </c>
      <c r="AH33" s="129">
        <f>AM33+AR33+AW33</f>
        <v>4.1476693999999998</v>
      </c>
      <c r="AI33" s="122">
        <v>0</v>
      </c>
      <c r="AJ33" s="129">
        <f>AM33</f>
        <v>0.68766000000000005</v>
      </c>
      <c r="AK33" s="122">
        <v>0</v>
      </c>
      <c r="AL33" s="122">
        <v>0</v>
      </c>
      <c r="AM33" s="129">
        <f t="shared" si="3"/>
        <v>0.68766000000000005</v>
      </c>
      <c r="AN33" s="28">
        <v>0</v>
      </c>
      <c r="AO33" s="28">
        <v>0</v>
      </c>
      <c r="AP33" s="28">
        <v>0</v>
      </c>
      <c r="AQ33" s="28">
        <v>0</v>
      </c>
      <c r="AR33" s="129">
        <f t="shared" si="4"/>
        <v>0.70441720000000008</v>
      </c>
      <c r="AS33" s="28">
        <v>0</v>
      </c>
      <c r="AT33" s="28">
        <v>0</v>
      </c>
      <c r="AU33" s="28">
        <v>0</v>
      </c>
      <c r="AV33" s="28">
        <v>0</v>
      </c>
      <c r="AW33" s="129">
        <f>AW29+AW30</f>
        <v>2.7555921999999997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</row>
    <row r="34" spans="1:55" s="4" customFormat="1" ht="12.75" x14ac:dyDescent="0.2">
      <c r="AD34" s="60"/>
    </row>
    <row r="35" spans="1:55" s="4" customFormat="1" ht="12.75" x14ac:dyDescent="0.2">
      <c r="AD35" s="60"/>
    </row>
    <row r="36" spans="1:55" s="4" customFormat="1" ht="12.75" x14ac:dyDescent="0.2">
      <c r="AD36" s="60"/>
    </row>
    <row r="37" spans="1:55" s="4" customFormat="1" ht="12.75" x14ac:dyDescent="0.2">
      <c r="AD37" s="60"/>
    </row>
    <row r="38" spans="1:55" s="4" customFormat="1" ht="12.75" x14ac:dyDescent="0.2">
      <c r="AD38" s="60"/>
    </row>
    <row r="39" spans="1:55" s="4" customFormat="1" ht="12.75" x14ac:dyDescent="0.2">
      <c r="AD39" s="60"/>
    </row>
    <row r="40" spans="1:55" s="4" customFormat="1" ht="12.75" x14ac:dyDescent="0.2">
      <c r="AD40" s="60"/>
    </row>
    <row r="41" spans="1:55" s="4" customFormat="1" ht="12.75" x14ac:dyDescent="0.2">
      <c r="AD41" s="60"/>
    </row>
    <row r="42" spans="1:55" s="4" customFormat="1" ht="12.75" x14ac:dyDescent="0.2">
      <c r="AD42" s="60"/>
    </row>
  </sheetData>
  <mergeCells count="28">
    <mergeCell ref="AT20:AX20"/>
    <mergeCell ref="Y20:AC20"/>
    <mergeCell ref="AO20:AS20"/>
    <mergeCell ref="D18:AC18"/>
    <mergeCell ref="D20:D21"/>
    <mergeCell ref="J20:N20"/>
    <mergeCell ref="AD18:BC18"/>
    <mergeCell ref="AE20:AI20"/>
    <mergeCell ref="AY20:BC20"/>
    <mergeCell ref="AD20:AD21"/>
    <mergeCell ref="E19:AC19"/>
    <mergeCell ref="E20:I20"/>
    <mergeCell ref="O20:S20"/>
    <mergeCell ref="T20:X20"/>
    <mergeCell ref="AJ20:AN20"/>
    <mergeCell ref="AE19:BC19"/>
    <mergeCell ref="A33:C33"/>
    <mergeCell ref="P1:S4"/>
    <mergeCell ref="H16:R16"/>
    <mergeCell ref="A6:S6"/>
    <mergeCell ref="A7:S7"/>
    <mergeCell ref="C18:C21"/>
    <mergeCell ref="B18:B21"/>
    <mergeCell ref="A18:A21"/>
    <mergeCell ref="F10:U10"/>
    <mergeCell ref="H15:X15"/>
    <mergeCell ref="F11:Q11"/>
    <mergeCell ref="A13:T13"/>
  </mergeCells>
  <pageMargins left="0.39370078740157483" right="0.39370078740157483" top="0.78740157480314965" bottom="0.39370078740157483" header="0.27559055118110237" footer="0.27559055118110237"/>
  <pageSetup paperSize="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  <pageSetUpPr fitToPage="1"/>
  </sheetPr>
  <dimension ref="A1:AS37"/>
  <sheetViews>
    <sheetView topLeftCell="A27" zoomScale="50" zoomScaleNormal="50" workbookViewId="0">
      <selection activeCell="AI54" sqref="AI54"/>
    </sheetView>
  </sheetViews>
  <sheetFormatPr defaultColWidth="9.7109375" defaultRowHeight="15.75" x14ac:dyDescent="0.25"/>
  <cols>
    <col min="1" max="1" width="9.7109375" style="1" customWidth="1"/>
    <col min="2" max="2" width="21.7109375" style="1" customWidth="1"/>
    <col min="3" max="3" width="18.140625" style="1" customWidth="1"/>
    <col min="4" max="10" width="7.7109375" style="1" customWidth="1"/>
    <col min="11" max="11" width="8.85546875" style="1" customWidth="1"/>
    <col min="12" max="31" width="7.7109375" style="1" customWidth="1"/>
    <col min="32" max="16384" width="9.7109375" style="1"/>
  </cols>
  <sheetData>
    <row r="1" spans="1:32" s="2" customFormat="1" ht="11.25" x14ac:dyDescent="0.2">
      <c r="AD1" s="161" t="s">
        <v>221</v>
      </c>
      <c r="AE1" s="161"/>
    </row>
    <row r="2" spans="1:32" s="2" customFormat="1" ht="11.25" x14ac:dyDescent="0.2">
      <c r="AD2" s="161"/>
      <c r="AE2" s="161"/>
    </row>
    <row r="3" spans="1:32" s="2" customFormat="1" ht="11.25" x14ac:dyDescent="0.2">
      <c r="AD3" s="161"/>
      <c r="AE3" s="161"/>
    </row>
    <row r="4" spans="1:32" s="2" customFormat="1" ht="11.25" x14ac:dyDescent="0.2">
      <c r="AD4" s="161"/>
      <c r="AE4" s="161"/>
    </row>
    <row r="6" spans="1:32" s="3" customFormat="1" ht="18.75" x14ac:dyDescent="0.3">
      <c r="A6" s="163" t="s">
        <v>222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</row>
    <row r="7" spans="1:32" s="3" customFormat="1" ht="18.75" x14ac:dyDescent="0.3">
      <c r="A7" s="163" t="s">
        <v>937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10" spans="1:32" ht="15.75" customHeight="1" x14ac:dyDescent="0.25">
      <c r="G10" s="233" t="s">
        <v>0</v>
      </c>
      <c r="H10" s="233"/>
      <c r="I10" s="233"/>
      <c r="J10" s="233"/>
      <c r="K10" s="233"/>
      <c r="L10" s="233"/>
      <c r="M10" s="233"/>
      <c r="N10" s="213" t="s">
        <v>29</v>
      </c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</row>
    <row r="11" spans="1:32" s="7" customFormat="1" ht="12.75" x14ac:dyDescent="0.2">
      <c r="I11" s="4"/>
      <c r="J11" s="4"/>
      <c r="K11" s="4"/>
      <c r="N11" s="162" t="s">
        <v>1</v>
      </c>
      <c r="O11" s="162"/>
      <c r="P11" s="162"/>
      <c r="Q11" s="162"/>
      <c r="R11" s="162"/>
      <c r="S11" s="162"/>
      <c r="T11" s="162"/>
      <c r="U11" s="162"/>
      <c r="V11" s="162"/>
      <c r="W11" s="162"/>
    </row>
    <row r="13" spans="1:32" x14ac:dyDescent="0.25">
      <c r="A13" s="170" t="s">
        <v>67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</row>
    <row r="15" spans="1:32" x14ac:dyDescent="0.25">
      <c r="C15" s="164" t="s">
        <v>2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228" t="s">
        <v>929</v>
      </c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102"/>
    </row>
    <row r="16" spans="1:32" s="7" customFormat="1" ht="10.5" x14ac:dyDescent="0.2">
      <c r="P16" s="162"/>
      <c r="Q16" s="162"/>
      <c r="R16" s="162"/>
      <c r="S16" s="162"/>
      <c r="T16" s="162"/>
      <c r="U16" s="162"/>
      <c r="V16" s="162"/>
      <c r="W16" s="162"/>
    </row>
    <row r="18" spans="1:45" s="4" customFormat="1" ht="12.75" customHeight="1" x14ac:dyDescent="0.2">
      <c r="A18" s="158" t="s">
        <v>4</v>
      </c>
      <c r="B18" s="158" t="s">
        <v>5</v>
      </c>
      <c r="C18" s="158" t="s">
        <v>6</v>
      </c>
      <c r="D18" s="191" t="s">
        <v>223</v>
      </c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</row>
    <row r="19" spans="1:45" s="4" customFormat="1" ht="90.75" customHeight="1" x14ac:dyDescent="0.2">
      <c r="A19" s="159"/>
      <c r="B19" s="159"/>
      <c r="C19" s="159"/>
      <c r="D19" s="231" t="s">
        <v>224</v>
      </c>
      <c r="E19" s="231"/>
      <c r="F19" s="231"/>
      <c r="G19" s="231"/>
      <c r="H19" s="231"/>
      <c r="I19" s="231"/>
      <c r="J19" s="231"/>
      <c r="K19" s="231"/>
      <c r="L19" s="231"/>
      <c r="M19" s="231"/>
      <c r="N19" s="231" t="s">
        <v>882</v>
      </c>
      <c r="O19" s="231"/>
      <c r="P19" s="231"/>
      <c r="Q19" s="231"/>
      <c r="R19" s="231"/>
      <c r="S19" s="231"/>
      <c r="T19" s="231"/>
      <c r="U19" s="231"/>
      <c r="V19" s="231"/>
      <c r="W19" s="231"/>
      <c r="X19" s="231" t="s">
        <v>883</v>
      </c>
      <c r="Y19" s="231"/>
      <c r="Z19" s="231"/>
      <c r="AA19" s="231"/>
      <c r="AB19" s="231"/>
      <c r="AC19" s="231"/>
      <c r="AD19" s="231" t="s">
        <v>884</v>
      </c>
      <c r="AE19" s="231"/>
      <c r="AF19" s="231"/>
      <c r="AG19" s="231"/>
      <c r="AH19" s="231" t="s">
        <v>225</v>
      </c>
      <c r="AI19" s="231"/>
      <c r="AJ19" s="231"/>
      <c r="AK19" s="231"/>
      <c r="AL19" s="231"/>
      <c r="AM19" s="231"/>
      <c r="AN19" s="231" t="s">
        <v>226</v>
      </c>
      <c r="AO19" s="231"/>
      <c r="AP19" s="231"/>
      <c r="AQ19" s="231"/>
      <c r="AR19" s="231" t="s">
        <v>227</v>
      </c>
      <c r="AS19" s="231"/>
    </row>
    <row r="20" spans="1:45" s="4" customFormat="1" ht="229.5" customHeight="1" x14ac:dyDescent="0.2">
      <c r="A20" s="159"/>
      <c r="B20" s="159"/>
      <c r="C20" s="159"/>
      <c r="D20" s="234" t="s">
        <v>885</v>
      </c>
      <c r="E20" s="234"/>
      <c r="F20" s="234" t="s">
        <v>886</v>
      </c>
      <c r="G20" s="234"/>
      <c r="H20" s="234" t="s">
        <v>887</v>
      </c>
      <c r="I20" s="234"/>
      <c r="J20" s="234" t="s">
        <v>888</v>
      </c>
      <c r="K20" s="234"/>
      <c r="L20" s="234" t="s">
        <v>889</v>
      </c>
      <c r="M20" s="234"/>
      <c r="N20" s="234" t="s">
        <v>890</v>
      </c>
      <c r="O20" s="234"/>
      <c r="P20" s="234" t="s">
        <v>891</v>
      </c>
      <c r="Q20" s="234"/>
      <c r="R20" s="234" t="s">
        <v>892</v>
      </c>
      <c r="S20" s="234"/>
      <c r="T20" s="234" t="s">
        <v>893</v>
      </c>
      <c r="U20" s="234"/>
      <c r="V20" s="234" t="s">
        <v>894</v>
      </c>
      <c r="W20" s="234"/>
      <c r="X20" s="234" t="s">
        <v>895</v>
      </c>
      <c r="Y20" s="234"/>
      <c r="Z20" s="234" t="s">
        <v>896</v>
      </c>
      <c r="AA20" s="234"/>
      <c r="AB20" s="234" t="s">
        <v>897</v>
      </c>
      <c r="AC20" s="234"/>
      <c r="AD20" s="234" t="s">
        <v>898</v>
      </c>
      <c r="AE20" s="234"/>
      <c r="AF20" s="234" t="s">
        <v>899</v>
      </c>
      <c r="AG20" s="234"/>
      <c r="AH20" s="234" t="s">
        <v>900</v>
      </c>
      <c r="AI20" s="234"/>
      <c r="AJ20" s="234" t="s">
        <v>901</v>
      </c>
      <c r="AK20" s="234"/>
      <c r="AL20" s="234" t="s">
        <v>902</v>
      </c>
      <c r="AM20" s="234"/>
      <c r="AN20" s="234" t="s">
        <v>903</v>
      </c>
      <c r="AO20" s="234"/>
      <c r="AP20" s="234" t="s">
        <v>904</v>
      </c>
      <c r="AQ20" s="234"/>
      <c r="AR20" s="234" t="s">
        <v>905</v>
      </c>
      <c r="AS20" s="234"/>
    </row>
    <row r="21" spans="1:45" s="4" customFormat="1" ht="35.25" customHeight="1" x14ac:dyDescent="0.2">
      <c r="A21" s="160"/>
      <c r="B21" s="160"/>
      <c r="C21" s="160"/>
      <c r="D21" s="97" t="s">
        <v>906</v>
      </c>
      <c r="E21" s="97" t="s">
        <v>915</v>
      </c>
      <c r="F21" s="97" t="s">
        <v>906</v>
      </c>
      <c r="G21" s="97" t="s">
        <v>915</v>
      </c>
      <c r="H21" s="97" t="s">
        <v>906</v>
      </c>
      <c r="I21" s="97" t="s">
        <v>915</v>
      </c>
      <c r="J21" s="97" t="s">
        <v>906</v>
      </c>
      <c r="K21" s="97" t="s">
        <v>915</v>
      </c>
      <c r="L21" s="97" t="s">
        <v>906</v>
      </c>
      <c r="M21" s="97" t="s">
        <v>915</v>
      </c>
      <c r="N21" s="97" t="s">
        <v>906</v>
      </c>
      <c r="O21" s="97" t="s">
        <v>915</v>
      </c>
      <c r="P21" s="97" t="s">
        <v>906</v>
      </c>
      <c r="Q21" s="97" t="s">
        <v>915</v>
      </c>
      <c r="R21" s="97" t="s">
        <v>906</v>
      </c>
      <c r="S21" s="97" t="s">
        <v>915</v>
      </c>
      <c r="T21" s="97" t="s">
        <v>906</v>
      </c>
      <c r="U21" s="97" t="s">
        <v>915</v>
      </c>
      <c r="V21" s="97" t="s">
        <v>906</v>
      </c>
      <c r="W21" s="97" t="s">
        <v>915</v>
      </c>
      <c r="X21" s="97" t="s">
        <v>906</v>
      </c>
      <c r="Y21" s="97" t="s">
        <v>915</v>
      </c>
      <c r="Z21" s="97" t="s">
        <v>906</v>
      </c>
      <c r="AA21" s="97" t="s">
        <v>915</v>
      </c>
      <c r="AB21" s="97" t="s">
        <v>906</v>
      </c>
      <c r="AC21" s="97" t="s">
        <v>915</v>
      </c>
      <c r="AD21" s="97" t="s">
        <v>906</v>
      </c>
      <c r="AE21" s="97" t="s">
        <v>915</v>
      </c>
      <c r="AF21" s="97" t="s">
        <v>906</v>
      </c>
      <c r="AG21" s="97" t="s">
        <v>915</v>
      </c>
      <c r="AH21" s="97" t="s">
        <v>906</v>
      </c>
      <c r="AI21" s="97" t="s">
        <v>915</v>
      </c>
      <c r="AJ21" s="97" t="s">
        <v>906</v>
      </c>
      <c r="AK21" s="97" t="s">
        <v>915</v>
      </c>
      <c r="AL21" s="97" t="s">
        <v>906</v>
      </c>
      <c r="AM21" s="97" t="s">
        <v>915</v>
      </c>
      <c r="AN21" s="97" t="s">
        <v>906</v>
      </c>
      <c r="AO21" s="97" t="s">
        <v>915</v>
      </c>
      <c r="AP21" s="97" t="s">
        <v>906</v>
      </c>
      <c r="AQ21" s="97" t="s">
        <v>915</v>
      </c>
      <c r="AR21" s="97" t="s">
        <v>906</v>
      </c>
      <c r="AS21" s="97" t="s">
        <v>915</v>
      </c>
    </row>
    <row r="22" spans="1:45" s="53" customFormat="1" ht="12.75" x14ac:dyDescent="0.2">
      <c r="A22" s="54">
        <v>1</v>
      </c>
      <c r="B22" s="54">
        <v>2</v>
      </c>
      <c r="C22" s="54">
        <v>3</v>
      </c>
      <c r="D22" s="54" t="s">
        <v>228</v>
      </c>
      <c r="E22" s="54" t="s">
        <v>229</v>
      </c>
      <c r="F22" s="54" t="s">
        <v>230</v>
      </c>
      <c r="G22" s="54" t="s">
        <v>231</v>
      </c>
      <c r="H22" s="54" t="s">
        <v>907</v>
      </c>
      <c r="I22" s="54" t="s">
        <v>908</v>
      </c>
      <c r="J22" s="54" t="s">
        <v>909</v>
      </c>
      <c r="K22" s="54" t="s">
        <v>910</v>
      </c>
      <c r="L22" s="54" t="s">
        <v>911</v>
      </c>
      <c r="M22" s="54" t="s">
        <v>912</v>
      </c>
      <c r="N22" s="54" t="s">
        <v>79</v>
      </c>
      <c r="O22" s="54" t="s">
        <v>80</v>
      </c>
      <c r="P22" s="54" t="s">
        <v>81</v>
      </c>
      <c r="Q22" s="54" t="s">
        <v>82</v>
      </c>
      <c r="R22" s="54" t="s">
        <v>83</v>
      </c>
      <c r="S22" s="54" t="s">
        <v>84</v>
      </c>
      <c r="T22" s="54" t="s">
        <v>85</v>
      </c>
      <c r="U22" s="54" t="s">
        <v>402</v>
      </c>
      <c r="V22" s="54" t="s">
        <v>405</v>
      </c>
      <c r="W22" s="54" t="s">
        <v>913</v>
      </c>
      <c r="X22" s="54" t="s">
        <v>114</v>
      </c>
      <c r="Y22" s="54" t="s">
        <v>115</v>
      </c>
      <c r="Z22" s="54" t="s">
        <v>116</v>
      </c>
      <c r="AA22" s="54" t="s">
        <v>117</v>
      </c>
      <c r="AB22" s="54" t="s">
        <v>118</v>
      </c>
      <c r="AC22" s="54" t="s">
        <v>119</v>
      </c>
      <c r="AD22" s="54" t="s">
        <v>158</v>
      </c>
      <c r="AE22" s="54" t="s">
        <v>159</v>
      </c>
      <c r="AF22" s="54" t="s">
        <v>160</v>
      </c>
      <c r="AG22" s="54" t="s">
        <v>161</v>
      </c>
      <c r="AH22" s="54" t="s">
        <v>163</v>
      </c>
      <c r="AI22" s="54" t="s">
        <v>164</v>
      </c>
      <c r="AJ22" s="54" t="s">
        <v>165</v>
      </c>
      <c r="AK22" s="54" t="s">
        <v>166</v>
      </c>
      <c r="AL22" s="54" t="s">
        <v>167</v>
      </c>
      <c r="AM22" s="54" t="s">
        <v>914</v>
      </c>
      <c r="AN22" s="54" t="s">
        <v>168</v>
      </c>
      <c r="AO22" s="54" t="s">
        <v>169</v>
      </c>
      <c r="AP22" s="54" t="s">
        <v>170</v>
      </c>
      <c r="AQ22" s="54" t="s">
        <v>171</v>
      </c>
      <c r="AR22" s="54" t="s">
        <v>173</v>
      </c>
      <c r="AS22" s="54" t="s">
        <v>174</v>
      </c>
    </row>
    <row r="23" spans="1:45" s="4" customFormat="1" ht="72" x14ac:dyDescent="0.25">
      <c r="A23" s="9" t="s">
        <v>23</v>
      </c>
      <c r="B23" s="37" t="s">
        <v>24</v>
      </c>
      <c r="C23" s="15"/>
      <c r="D23" s="98" t="s">
        <v>187</v>
      </c>
      <c r="E23" s="98" t="s">
        <v>187</v>
      </c>
      <c r="F23" s="98" t="s">
        <v>187</v>
      </c>
      <c r="G23" s="98" t="s">
        <v>187</v>
      </c>
      <c r="H23" s="98" t="s">
        <v>187</v>
      </c>
      <c r="I23" s="98" t="s">
        <v>187</v>
      </c>
      <c r="J23" s="98" t="s">
        <v>187</v>
      </c>
      <c r="K23" s="98" t="s">
        <v>187</v>
      </c>
      <c r="L23" s="98" t="s">
        <v>187</v>
      </c>
      <c r="M23" s="98" t="s">
        <v>187</v>
      </c>
      <c r="N23" s="144">
        <f>N24</f>
        <v>3.26</v>
      </c>
      <c r="O23" s="98" t="s">
        <v>187</v>
      </c>
      <c r="P23" s="98" t="s">
        <v>187</v>
      </c>
      <c r="Q23" s="98" t="s">
        <v>187</v>
      </c>
      <c r="R23" s="98" t="s">
        <v>187</v>
      </c>
      <c r="S23" s="98" t="s">
        <v>187</v>
      </c>
      <c r="T23" s="98" t="s">
        <v>187</v>
      </c>
      <c r="U23" s="98" t="s">
        <v>187</v>
      </c>
      <c r="V23" s="144">
        <v>1.04E-2</v>
      </c>
      <c r="W23" s="98" t="s">
        <v>187</v>
      </c>
      <c r="X23" s="98" t="s">
        <v>187</v>
      </c>
      <c r="Y23" s="98" t="s">
        <v>187</v>
      </c>
      <c r="Z23" s="98" t="s">
        <v>187</v>
      </c>
      <c r="AA23" s="98" t="s">
        <v>187</v>
      </c>
      <c r="AB23" s="98" t="s">
        <v>187</v>
      </c>
      <c r="AC23" s="98" t="s">
        <v>187</v>
      </c>
      <c r="AD23" s="98" t="s">
        <v>187</v>
      </c>
      <c r="AE23" s="98" t="s">
        <v>187</v>
      </c>
      <c r="AF23" s="98" t="s">
        <v>187</v>
      </c>
      <c r="AG23" s="98" t="s">
        <v>187</v>
      </c>
      <c r="AH23" s="98" t="s">
        <v>187</v>
      </c>
      <c r="AI23" s="98" t="s">
        <v>187</v>
      </c>
      <c r="AJ23" s="98" t="s">
        <v>187</v>
      </c>
      <c r="AK23" s="98" t="s">
        <v>187</v>
      </c>
      <c r="AL23" s="98" t="s">
        <v>187</v>
      </c>
      <c r="AM23" s="98" t="s">
        <v>187</v>
      </c>
      <c r="AN23" s="98" t="s">
        <v>187</v>
      </c>
      <c r="AO23" s="98" t="s">
        <v>187</v>
      </c>
      <c r="AP23" s="98" t="s">
        <v>187</v>
      </c>
      <c r="AQ23" s="98" t="s">
        <v>187</v>
      </c>
      <c r="AR23" s="98" t="s">
        <v>187</v>
      </c>
      <c r="AS23" s="98" t="s">
        <v>187</v>
      </c>
    </row>
    <row r="24" spans="1:45" s="4" customFormat="1" ht="143.25" x14ac:dyDescent="0.25">
      <c r="A24" s="12" t="s">
        <v>25</v>
      </c>
      <c r="B24" s="37" t="s">
        <v>26</v>
      </c>
      <c r="C24" s="15"/>
      <c r="D24" s="98" t="s">
        <v>187</v>
      </c>
      <c r="E24" s="98" t="s">
        <v>187</v>
      </c>
      <c r="F24" s="98" t="s">
        <v>187</v>
      </c>
      <c r="G24" s="98" t="s">
        <v>187</v>
      </c>
      <c r="H24" s="98" t="s">
        <v>187</v>
      </c>
      <c r="I24" s="98" t="s">
        <v>187</v>
      </c>
      <c r="J24" s="98" t="s">
        <v>187</v>
      </c>
      <c r="K24" s="98" t="s">
        <v>187</v>
      </c>
      <c r="L24" s="98" t="s">
        <v>187</v>
      </c>
      <c r="M24" s="98" t="s">
        <v>187</v>
      </c>
      <c r="N24" s="144">
        <f>N25</f>
        <v>3.26</v>
      </c>
      <c r="O24" s="98" t="s">
        <v>187</v>
      </c>
      <c r="P24" s="98" t="s">
        <v>187</v>
      </c>
      <c r="Q24" s="98" t="s">
        <v>187</v>
      </c>
      <c r="R24" s="98" t="s">
        <v>187</v>
      </c>
      <c r="S24" s="98" t="s">
        <v>187</v>
      </c>
      <c r="T24" s="98" t="s">
        <v>187</v>
      </c>
      <c r="U24" s="98" t="s">
        <v>187</v>
      </c>
      <c r="V24" s="98" t="s">
        <v>187</v>
      </c>
      <c r="W24" s="98" t="s">
        <v>187</v>
      </c>
      <c r="X24" s="98" t="s">
        <v>187</v>
      </c>
      <c r="Y24" s="98" t="s">
        <v>187</v>
      </c>
      <c r="Z24" s="98" t="s">
        <v>187</v>
      </c>
      <c r="AA24" s="98" t="s">
        <v>187</v>
      </c>
      <c r="AB24" s="98" t="s">
        <v>187</v>
      </c>
      <c r="AC24" s="98" t="s">
        <v>187</v>
      </c>
      <c r="AD24" s="98" t="s">
        <v>187</v>
      </c>
      <c r="AE24" s="98" t="s">
        <v>187</v>
      </c>
      <c r="AF24" s="98" t="s">
        <v>187</v>
      </c>
      <c r="AG24" s="98" t="s">
        <v>187</v>
      </c>
      <c r="AH24" s="98" t="s">
        <v>187</v>
      </c>
      <c r="AI24" s="98" t="s">
        <v>187</v>
      </c>
      <c r="AJ24" s="98" t="s">
        <v>187</v>
      </c>
      <c r="AK24" s="98" t="s">
        <v>187</v>
      </c>
      <c r="AL24" s="98" t="s">
        <v>187</v>
      </c>
      <c r="AM24" s="98" t="s">
        <v>187</v>
      </c>
      <c r="AN24" s="98" t="s">
        <v>187</v>
      </c>
      <c r="AO24" s="98" t="s">
        <v>187</v>
      </c>
      <c r="AP24" s="98" t="s">
        <v>187</v>
      </c>
      <c r="AQ24" s="98" t="s">
        <v>187</v>
      </c>
      <c r="AR24" s="98" t="s">
        <v>187</v>
      </c>
      <c r="AS24" s="98" t="s">
        <v>187</v>
      </c>
    </row>
    <row r="25" spans="1:45" s="4" customFormat="1" ht="72" x14ac:dyDescent="0.25">
      <c r="A25" s="12" t="s">
        <v>27</v>
      </c>
      <c r="B25" s="37" t="s">
        <v>28</v>
      </c>
      <c r="C25" s="15"/>
      <c r="D25" s="98" t="s">
        <v>187</v>
      </c>
      <c r="E25" s="98" t="s">
        <v>187</v>
      </c>
      <c r="F25" s="98" t="s">
        <v>187</v>
      </c>
      <c r="G25" s="98" t="s">
        <v>187</v>
      </c>
      <c r="H25" s="98" t="s">
        <v>187</v>
      </c>
      <c r="I25" s="98" t="s">
        <v>187</v>
      </c>
      <c r="J25" s="98" t="s">
        <v>187</v>
      </c>
      <c r="K25" s="98" t="s">
        <v>187</v>
      </c>
      <c r="L25" s="98" t="s">
        <v>187</v>
      </c>
      <c r="M25" s="98" t="s">
        <v>187</v>
      </c>
      <c r="N25" s="144">
        <f>SUM(N26:N29)</f>
        <v>3.26</v>
      </c>
      <c r="O25" s="98" t="s">
        <v>187</v>
      </c>
      <c r="P25" s="98" t="s">
        <v>187</v>
      </c>
      <c r="Q25" s="98" t="s">
        <v>187</v>
      </c>
      <c r="R25" s="98" t="s">
        <v>187</v>
      </c>
      <c r="S25" s="98" t="s">
        <v>187</v>
      </c>
      <c r="T25" s="98" t="s">
        <v>187</v>
      </c>
      <c r="U25" s="98" t="s">
        <v>187</v>
      </c>
      <c r="V25" s="98" t="s">
        <v>187</v>
      </c>
      <c r="W25" s="98" t="s">
        <v>187</v>
      </c>
      <c r="X25" s="98" t="s">
        <v>187</v>
      </c>
      <c r="Y25" s="98" t="s">
        <v>187</v>
      </c>
      <c r="Z25" s="98" t="s">
        <v>187</v>
      </c>
      <c r="AA25" s="98" t="s">
        <v>187</v>
      </c>
      <c r="AB25" s="98" t="s">
        <v>187</v>
      </c>
      <c r="AC25" s="98" t="s">
        <v>187</v>
      </c>
      <c r="AD25" s="98" t="s">
        <v>187</v>
      </c>
      <c r="AE25" s="98" t="s">
        <v>187</v>
      </c>
      <c r="AF25" s="98" t="s">
        <v>187</v>
      </c>
      <c r="AG25" s="98" t="s">
        <v>187</v>
      </c>
      <c r="AH25" s="98" t="s">
        <v>187</v>
      </c>
      <c r="AI25" s="98" t="s">
        <v>187</v>
      </c>
      <c r="AJ25" s="98" t="s">
        <v>187</v>
      </c>
      <c r="AK25" s="98" t="s">
        <v>187</v>
      </c>
      <c r="AL25" s="98" t="s">
        <v>187</v>
      </c>
      <c r="AM25" s="98" t="s">
        <v>187</v>
      </c>
      <c r="AN25" s="98" t="s">
        <v>187</v>
      </c>
      <c r="AO25" s="98" t="s">
        <v>187</v>
      </c>
      <c r="AP25" s="98" t="s">
        <v>187</v>
      </c>
      <c r="AQ25" s="98" t="s">
        <v>187</v>
      </c>
      <c r="AR25" s="98" t="s">
        <v>187</v>
      </c>
      <c r="AS25" s="98" t="s">
        <v>187</v>
      </c>
    </row>
    <row r="26" spans="1:45" s="4" customFormat="1" ht="126" x14ac:dyDescent="0.25">
      <c r="A26" s="20" t="s">
        <v>27</v>
      </c>
      <c r="B26" s="17" t="s">
        <v>37</v>
      </c>
      <c r="C26" s="26" t="s">
        <v>38</v>
      </c>
      <c r="D26" s="100" t="s">
        <v>187</v>
      </c>
      <c r="E26" s="100" t="s">
        <v>187</v>
      </c>
      <c r="F26" s="100" t="s">
        <v>187</v>
      </c>
      <c r="G26" s="100" t="s">
        <v>187</v>
      </c>
      <c r="H26" s="100" t="s">
        <v>187</v>
      </c>
      <c r="I26" s="100" t="s">
        <v>187</v>
      </c>
      <c r="J26" s="100" t="s">
        <v>187</v>
      </c>
      <c r="K26" s="100" t="s">
        <v>187</v>
      </c>
      <c r="L26" s="100" t="s">
        <v>187</v>
      </c>
      <c r="M26" s="100" t="s">
        <v>187</v>
      </c>
      <c r="N26" s="145">
        <v>1.26</v>
      </c>
      <c r="O26" s="100" t="s">
        <v>187</v>
      </c>
      <c r="P26" s="100" t="s">
        <v>187</v>
      </c>
      <c r="Q26" s="100" t="s">
        <v>187</v>
      </c>
      <c r="R26" s="100" t="s">
        <v>187</v>
      </c>
      <c r="S26" s="100" t="s">
        <v>187</v>
      </c>
      <c r="T26" s="100" t="s">
        <v>187</v>
      </c>
      <c r="U26" s="100" t="s">
        <v>187</v>
      </c>
      <c r="V26" s="100" t="s">
        <v>187</v>
      </c>
      <c r="W26" s="100" t="s">
        <v>187</v>
      </c>
      <c r="X26" s="100" t="s">
        <v>187</v>
      </c>
      <c r="Y26" s="100" t="s">
        <v>187</v>
      </c>
      <c r="Z26" s="100" t="s">
        <v>187</v>
      </c>
      <c r="AA26" s="100" t="s">
        <v>187</v>
      </c>
      <c r="AB26" s="100" t="s">
        <v>187</v>
      </c>
      <c r="AC26" s="100" t="s">
        <v>187</v>
      </c>
      <c r="AD26" s="100" t="s">
        <v>187</v>
      </c>
      <c r="AE26" s="100" t="s">
        <v>187</v>
      </c>
      <c r="AF26" s="100" t="s">
        <v>187</v>
      </c>
      <c r="AG26" s="100" t="s">
        <v>187</v>
      </c>
      <c r="AH26" s="100" t="s">
        <v>187</v>
      </c>
      <c r="AI26" s="100" t="s">
        <v>187</v>
      </c>
      <c r="AJ26" s="100" t="s">
        <v>187</v>
      </c>
      <c r="AK26" s="100" t="s">
        <v>187</v>
      </c>
      <c r="AL26" s="100" t="s">
        <v>187</v>
      </c>
      <c r="AM26" s="100" t="s">
        <v>187</v>
      </c>
      <c r="AN26" s="100" t="s">
        <v>187</v>
      </c>
      <c r="AO26" s="100" t="s">
        <v>187</v>
      </c>
      <c r="AP26" s="100" t="s">
        <v>187</v>
      </c>
      <c r="AQ26" s="100" t="s">
        <v>187</v>
      </c>
      <c r="AR26" s="100" t="s">
        <v>187</v>
      </c>
      <c r="AS26" s="100" t="s">
        <v>187</v>
      </c>
    </row>
    <row r="27" spans="1:45" s="4" customFormat="1" ht="157.5" x14ac:dyDescent="0.25">
      <c r="A27" s="20" t="s">
        <v>27</v>
      </c>
      <c r="B27" s="19" t="s">
        <v>43</v>
      </c>
      <c r="C27" s="26" t="s">
        <v>44</v>
      </c>
      <c r="D27" s="99" t="s">
        <v>187</v>
      </c>
      <c r="E27" s="99" t="s">
        <v>187</v>
      </c>
      <c r="F27" s="99" t="s">
        <v>187</v>
      </c>
      <c r="G27" s="99" t="s">
        <v>187</v>
      </c>
      <c r="H27" s="99" t="s">
        <v>187</v>
      </c>
      <c r="I27" s="99" t="s">
        <v>187</v>
      </c>
      <c r="J27" s="99" t="s">
        <v>187</v>
      </c>
      <c r="K27" s="99" t="s">
        <v>187</v>
      </c>
      <c r="L27" s="99" t="s">
        <v>187</v>
      </c>
      <c r="M27" s="99" t="s">
        <v>187</v>
      </c>
      <c r="N27" s="145">
        <v>0.8</v>
      </c>
      <c r="O27" s="99" t="s">
        <v>187</v>
      </c>
      <c r="P27" s="99" t="s">
        <v>187</v>
      </c>
      <c r="Q27" s="99" t="s">
        <v>187</v>
      </c>
      <c r="R27" s="99" t="s">
        <v>187</v>
      </c>
      <c r="S27" s="99" t="s">
        <v>187</v>
      </c>
      <c r="T27" s="99" t="s">
        <v>187</v>
      </c>
      <c r="U27" s="99" t="s">
        <v>187</v>
      </c>
      <c r="V27" s="99" t="s">
        <v>187</v>
      </c>
      <c r="W27" s="99" t="s">
        <v>187</v>
      </c>
      <c r="X27" s="99" t="s">
        <v>187</v>
      </c>
      <c r="Y27" s="99" t="s">
        <v>187</v>
      </c>
      <c r="Z27" s="99" t="s">
        <v>187</v>
      </c>
      <c r="AA27" s="99" t="s">
        <v>187</v>
      </c>
      <c r="AB27" s="99" t="s">
        <v>187</v>
      </c>
      <c r="AC27" s="99" t="s">
        <v>187</v>
      </c>
      <c r="AD27" s="99" t="s">
        <v>187</v>
      </c>
      <c r="AE27" s="99" t="s">
        <v>187</v>
      </c>
      <c r="AF27" s="99" t="s">
        <v>187</v>
      </c>
      <c r="AG27" s="99" t="s">
        <v>187</v>
      </c>
      <c r="AH27" s="99" t="s">
        <v>187</v>
      </c>
      <c r="AI27" s="99" t="s">
        <v>187</v>
      </c>
      <c r="AJ27" s="99" t="s">
        <v>187</v>
      </c>
      <c r="AK27" s="99" t="s">
        <v>187</v>
      </c>
      <c r="AL27" s="99" t="s">
        <v>187</v>
      </c>
      <c r="AM27" s="99" t="s">
        <v>187</v>
      </c>
      <c r="AN27" s="99" t="s">
        <v>187</v>
      </c>
      <c r="AO27" s="99" t="s">
        <v>187</v>
      </c>
      <c r="AP27" s="99" t="s">
        <v>187</v>
      </c>
      <c r="AQ27" s="99" t="s">
        <v>187</v>
      </c>
      <c r="AR27" s="99" t="s">
        <v>187</v>
      </c>
      <c r="AS27" s="99" t="s">
        <v>187</v>
      </c>
    </row>
    <row r="28" spans="1:45" s="4" customFormat="1" ht="126" x14ac:dyDescent="0.25">
      <c r="A28" s="20" t="s">
        <v>27</v>
      </c>
      <c r="B28" s="17" t="s">
        <v>39</v>
      </c>
      <c r="C28" s="26" t="s">
        <v>40</v>
      </c>
      <c r="D28" s="100" t="s">
        <v>187</v>
      </c>
      <c r="E28" s="100" t="s">
        <v>187</v>
      </c>
      <c r="F28" s="100" t="s">
        <v>187</v>
      </c>
      <c r="G28" s="100" t="s">
        <v>187</v>
      </c>
      <c r="H28" s="100" t="s">
        <v>187</v>
      </c>
      <c r="I28" s="100" t="s">
        <v>187</v>
      </c>
      <c r="J28" s="100" t="s">
        <v>187</v>
      </c>
      <c r="K28" s="100" t="s">
        <v>187</v>
      </c>
      <c r="L28" s="100" t="s">
        <v>187</v>
      </c>
      <c r="M28" s="100" t="s">
        <v>187</v>
      </c>
      <c r="N28" s="145">
        <v>0.4</v>
      </c>
      <c r="O28" s="100" t="s">
        <v>187</v>
      </c>
      <c r="P28" s="100" t="s">
        <v>187</v>
      </c>
      <c r="Q28" s="100" t="s">
        <v>187</v>
      </c>
      <c r="R28" s="100" t="s">
        <v>187</v>
      </c>
      <c r="S28" s="100" t="s">
        <v>187</v>
      </c>
      <c r="T28" s="100" t="s">
        <v>187</v>
      </c>
      <c r="U28" s="100" t="s">
        <v>187</v>
      </c>
      <c r="V28" s="100" t="s">
        <v>187</v>
      </c>
      <c r="W28" s="100" t="s">
        <v>187</v>
      </c>
      <c r="X28" s="100" t="s">
        <v>187</v>
      </c>
      <c r="Y28" s="100" t="s">
        <v>187</v>
      </c>
      <c r="Z28" s="100" t="s">
        <v>187</v>
      </c>
      <c r="AA28" s="100" t="s">
        <v>187</v>
      </c>
      <c r="AB28" s="100" t="s">
        <v>187</v>
      </c>
      <c r="AC28" s="100" t="s">
        <v>187</v>
      </c>
      <c r="AD28" s="100" t="s">
        <v>187</v>
      </c>
      <c r="AE28" s="100" t="s">
        <v>187</v>
      </c>
      <c r="AF28" s="100" t="s">
        <v>187</v>
      </c>
      <c r="AG28" s="100" t="s">
        <v>187</v>
      </c>
      <c r="AH28" s="100" t="s">
        <v>187</v>
      </c>
      <c r="AI28" s="100" t="s">
        <v>187</v>
      </c>
      <c r="AJ28" s="100" t="s">
        <v>187</v>
      </c>
      <c r="AK28" s="100" t="s">
        <v>187</v>
      </c>
      <c r="AL28" s="100" t="s">
        <v>187</v>
      </c>
      <c r="AM28" s="100" t="s">
        <v>187</v>
      </c>
      <c r="AN28" s="100" t="s">
        <v>187</v>
      </c>
      <c r="AO28" s="100" t="s">
        <v>187</v>
      </c>
      <c r="AP28" s="100" t="s">
        <v>187</v>
      </c>
      <c r="AQ28" s="100" t="s">
        <v>187</v>
      </c>
      <c r="AR28" s="100" t="s">
        <v>187</v>
      </c>
      <c r="AS28" s="100" t="s">
        <v>187</v>
      </c>
    </row>
    <row r="29" spans="1:45" s="4" customFormat="1" ht="141.75" x14ac:dyDescent="0.25">
      <c r="A29" s="21" t="s">
        <v>27</v>
      </c>
      <c r="B29" s="19" t="s">
        <v>41</v>
      </c>
      <c r="C29" s="26" t="s">
        <v>42</v>
      </c>
      <c r="D29" s="100" t="s">
        <v>187</v>
      </c>
      <c r="E29" s="100" t="s">
        <v>187</v>
      </c>
      <c r="F29" s="100" t="s">
        <v>187</v>
      </c>
      <c r="G29" s="100" t="s">
        <v>187</v>
      </c>
      <c r="H29" s="100" t="s">
        <v>187</v>
      </c>
      <c r="I29" s="100" t="s">
        <v>187</v>
      </c>
      <c r="J29" s="100" t="s">
        <v>187</v>
      </c>
      <c r="K29" s="100" t="s">
        <v>187</v>
      </c>
      <c r="L29" s="100" t="s">
        <v>187</v>
      </c>
      <c r="M29" s="100" t="s">
        <v>187</v>
      </c>
      <c r="N29" s="145">
        <v>0.8</v>
      </c>
      <c r="O29" s="100" t="s">
        <v>187</v>
      </c>
      <c r="P29" s="100" t="s">
        <v>187</v>
      </c>
      <c r="Q29" s="100" t="s">
        <v>187</v>
      </c>
      <c r="R29" s="100" t="s">
        <v>187</v>
      </c>
      <c r="S29" s="100" t="s">
        <v>187</v>
      </c>
      <c r="T29" s="100" t="s">
        <v>187</v>
      </c>
      <c r="U29" s="100" t="s">
        <v>187</v>
      </c>
      <c r="V29" s="100" t="s">
        <v>187</v>
      </c>
      <c r="W29" s="100" t="s">
        <v>187</v>
      </c>
      <c r="X29" s="100" t="s">
        <v>187</v>
      </c>
      <c r="Y29" s="100" t="s">
        <v>187</v>
      </c>
      <c r="Z29" s="100" t="s">
        <v>187</v>
      </c>
      <c r="AA29" s="100" t="s">
        <v>187</v>
      </c>
      <c r="AB29" s="100" t="s">
        <v>187</v>
      </c>
      <c r="AC29" s="100" t="s">
        <v>187</v>
      </c>
      <c r="AD29" s="100" t="s">
        <v>187</v>
      </c>
      <c r="AE29" s="100" t="s">
        <v>187</v>
      </c>
      <c r="AF29" s="100" t="s">
        <v>187</v>
      </c>
      <c r="AG29" s="100" t="s">
        <v>187</v>
      </c>
      <c r="AH29" s="100" t="s">
        <v>187</v>
      </c>
      <c r="AI29" s="100" t="s">
        <v>187</v>
      </c>
      <c r="AJ29" s="100" t="s">
        <v>187</v>
      </c>
      <c r="AK29" s="100" t="s">
        <v>187</v>
      </c>
      <c r="AL29" s="100" t="s">
        <v>187</v>
      </c>
      <c r="AM29" s="100" t="s">
        <v>187</v>
      </c>
      <c r="AN29" s="100" t="s">
        <v>187</v>
      </c>
      <c r="AO29" s="100" t="s">
        <v>187</v>
      </c>
      <c r="AP29" s="100" t="s">
        <v>187</v>
      </c>
      <c r="AQ29" s="100" t="s">
        <v>187</v>
      </c>
      <c r="AR29" s="100" t="s">
        <v>187</v>
      </c>
      <c r="AS29" s="100" t="s">
        <v>187</v>
      </c>
    </row>
    <row r="30" spans="1:45" s="4" customFormat="1" ht="86.25" x14ac:dyDescent="0.25">
      <c r="A30" s="13" t="s">
        <v>30</v>
      </c>
      <c r="B30" s="14" t="s">
        <v>31</v>
      </c>
      <c r="C30" s="27" t="s">
        <v>32</v>
      </c>
      <c r="D30" s="98" t="s">
        <v>187</v>
      </c>
      <c r="E30" s="98" t="s">
        <v>187</v>
      </c>
      <c r="F30" s="98" t="s">
        <v>187</v>
      </c>
      <c r="G30" s="98" t="s">
        <v>187</v>
      </c>
      <c r="H30" s="98" t="s">
        <v>187</v>
      </c>
      <c r="I30" s="98" t="s">
        <v>187</v>
      </c>
      <c r="J30" s="98" t="s">
        <v>187</v>
      </c>
      <c r="K30" s="98" t="s">
        <v>187</v>
      </c>
      <c r="L30" s="98" t="s">
        <v>187</v>
      </c>
      <c r="M30" s="98" t="s">
        <v>187</v>
      </c>
      <c r="N30" s="98" t="s">
        <v>187</v>
      </c>
      <c r="O30" s="98" t="s">
        <v>187</v>
      </c>
      <c r="P30" s="98" t="s">
        <v>187</v>
      </c>
      <c r="Q30" s="98" t="s">
        <v>187</v>
      </c>
      <c r="R30" s="98" t="s">
        <v>187</v>
      </c>
      <c r="S30" s="98" t="s">
        <v>187</v>
      </c>
      <c r="T30" s="98" t="s">
        <v>187</v>
      </c>
      <c r="U30" s="98" t="s">
        <v>187</v>
      </c>
      <c r="V30" s="144">
        <f>V31</f>
        <v>1.04E-2</v>
      </c>
      <c r="W30" s="98" t="s">
        <v>187</v>
      </c>
      <c r="X30" s="98" t="s">
        <v>187</v>
      </c>
      <c r="Y30" s="98" t="s">
        <v>187</v>
      </c>
      <c r="Z30" s="98" t="s">
        <v>187</v>
      </c>
      <c r="AA30" s="98" t="s">
        <v>187</v>
      </c>
      <c r="AB30" s="98" t="s">
        <v>187</v>
      </c>
      <c r="AC30" s="98" t="s">
        <v>187</v>
      </c>
      <c r="AD30" s="98" t="s">
        <v>187</v>
      </c>
      <c r="AE30" s="98" t="s">
        <v>187</v>
      </c>
      <c r="AF30" s="98" t="s">
        <v>187</v>
      </c>
      <c r="AG30" s="98" t="s">
        <v>187</v>
      </c>
      <c r="AH30" s="98" t="s">
        <v>187</v>
      </c>
      <c r="AI30" s="98" t="s">
        <v>187</v>
      </c>
      <c r="AJ30" s="98" t="s">
        <v>187</v>
      </c>
      <c r="AK30" s="98" t="s">
        <v>187</v>
      </c>
      <c r="AL30" s="98" t="s">
        <v>187</v>
      </c>
      <c r="AM30" s="98" t="s">
        <v>187</v>
      </c>
      <c r="AN30" s="98" t="s">
        <v>187</v>
      </c>
      <c r="AO30" s="98" t="s">
        <v>187</v>
      </c>
      <c r="AP30" s="98" t="s">
        <v>187</v>
      </c>
      <c r="AQ30" s="98" t="s">
        <v>187</v>
      </c>
      <c r="AR30" s="98" t="s">
        <v>187</v>
      </c>
      <c r="AS30" s="98" t="s">
        <v>187</v>
      </c>
    </row>
    <row r="31" spans="1:45" s="4" customFormat="1" ht="78.75" x14ac:dyDescent="0.25">
      <c r="A31" s="24" t="s">
        <v>33</v>
      </c>
      <c r="B31" s="23" t="s">
        <v>34</v>
      </c>
      <c r="C31" s="25" t="s">
        <v>32</v>
      </c>
      <c r="D31" s="101" t="s">
        <v>187</v>
      </c>
      <c r="E31" s="101" t="s">
        <v>187</v>
      </c>
      <c r="F31" s="101" t="s">
        <v>187</v>
      </c>
      <c r="G31" s="101" t="s">
        <v>187</v>
      </c>
      <c r="H31" s="101" t="s">
        <v>187</v>
      </c>
      <c r="I31" s="101" t="s">
        <v>187</v>
      </c>
      <c r="J31" s="101" t="s">
        <v>187</v>
      </c>
      <c r="K31" s="101" t="s">
        <v>187</v>
      </c>
      <c r="L31" s="101" t="s">
        <v>187</v>
      </c>
      <c r="M31" s="101" t="s">
        <v>187</v>
      </c>
      <c r="N31" s="101" t="s">
        <v>187</v>
      </c>
      <c r="O31" s="101" t="s">
        <v>187</v>
      </c>
      <c r="P31" s="101" t="s">
        <v>187</v>
      </c>
      <c r="Q31" s="101" t="s">
        <v>187</v>
      </c>
      <c r="R31" s="101" t="s">
        <v>187</v>
      </c>
      <c r="S31" s="101" t="s">
        <v>187</v>
      </c>
      <c r="T31" s="101" t="s">
        <v>187</v>
      </c>
      <c r="U31" s="101" t="s">
        <v>187</v>
      </c>
      <c r="V31" s="146">
        <f>V32</f>
        <v>1.04E-2</v>
      </c>
      <c r="W31" s="101" t="s">
        <v>187</v>
      </c>
      <c r="X31" s="101" t="s">
        <v>187</v>
      </c>
      <c r="Y31" s="101" t="s">
        <v>187</v>
      </c>
      <c r="Z31" s="101" t="s">
        <v>187</v>
      </c>
      <c r="AA31" s="101" t="s">
        <v>187</v>
      </c>
      <c r="AB31" s="101" t="s">
        <v>187</v>
      </c>
      <c r="AC31" s="101" t="s">
        <v>187</v>
      </c>
      <c r="AD31" s="101" t="s">
        <v>187</v>
      </c>
      <c r="AE31" s="101" t="s">
        <v>187</v>
      </c>
      <c r="AF31" s="101" t="s">
        <v>187</v>
      </c>
      <c r="AG31" s="101" t="s">
        <v>187</v>
      </c>
      <c r="AH31" s="101" t="s">
        <v>187</v>
      </c>
      <c r="AI31" s="101" t="s">
        <v>187</v>
      </c>
      <c r="AJ31" s="101" t="s">
        <v>187</v>
      </c>
      <c r="AK31" s="101" t="s">
        <v>187</v>
      </c>
      <c r="AL31" s="101" t="s">
        <v>187</v>
      </c>
      <c r="AM31" s="101" t="s">
        <v>187</v>
      </c>
      <c r="AN31" s="101" t="s">
        <v>187</v>
      </c>
      <c r="AO31" s="101" t="s">
        <v>187</v>
      </c>
      <c r="AP31" s="101" t="s">
        <v>187</v>
      </c>
      <c r="AQ31" s="101" t="s">
        <v>187</v>
      </c>
      <c r="AR31" s="101" t="s">
        <v>187</v>
      </c>
      <c r="AS31" s="101" t="s">
        <v>187</v>
      </c>
    </row>
    <row r="32" spans="1:45" s="4" customFormat="1" ht="78.75" x14ac:dyDescent="0.25">
      <c r="A32" s="22" t="s">
        <v>33</v>
      </c>
      <c r="B32" s="23" t="s">
        <v>35</v>
      </c>
      <c r="C32" s="25" t="s">
        <v>36</v>
      </c>
      <c r="D32" s="101" t="s">
        <v>187</v>
      </c>
      <c r="E32" s="101" t="s">
        <v>187</v>
      </c>
      <c r="F32" s="101" t="s">
        <v>187</v>
      </c>
      <c r="G32" s="101" t="s">
        <v>187</v>
      </c>
      <c r="H32" s="101" t="s">
        <v>187</v>
      </c>
      <c r="I32" s="101" t="s">
        <v>187</v>
      </c>
      <c r="J32" s="101" t="s">
        <v>187</v>
      </c>
      <c r="K32" s="101" t="s">
        <v>187</v>
      </c>
      <c r="L32" s="101" t="s">
        <v>187</v>
      </c>
      <c r="M32" s="101" t="s">
        <v>187</v>
      </c>
      <c r="N32" s="101" t="s">
        <v>187</v>
      </c>
      <c r="O32" s="101" t="s">
        <v>187</v>
      </c>
      <c r="P32" s="101" t="s">
        <v>187</v>
      </c>
      <c r="Q32" s="101" t="s">
        <v>187</v>
      </c>
      <c r="R32" s="101" t="s">
        <v>187</v>
      </c>
      <c r="S32" s="101" t="s">
        <v>187</v>
      </c>
      <c r="T32" s="101" t="s">
        <v>187</v>
      </c>
      <c r="U32" s="101" t="s">
        <v>187</v>
      </c>
      <c r="V32" s="146">
        <f>0.0104</f>
        <v>1.04E-2</v>
      </c>
      <c r="W32" s="101" t="s">
        <v>187</v>
      </c>
      <c r="X32" s="101" t="s">
        <v>187</v>
      </c>
      <c r="Y32" s="101" t="s">
        <v>187</v>
      </c>
      <c r="Z32" s="101" t="s">
        <v>187</v>
      </c>
      <c r="AA32" s="101" t="s">
        <v>187</v>
      </c>
      <c r="AB32" s="101" t="s">
        <v>187</v>
      </c>
      <c r="AC32" s="101" t="s">
        <v>187</v>
      </c>
      <c r="AD32" s="101" t="s">
        <v>187</v>
      </c>
      <c r="AE32" s="101" t="s">
        <v>187</v>
      </c>
      <c r="AF32" s="101" t="s">
        <v>187</v>
      </c>
      <c r="AG32" s="101" t="s">
        <v>187</v>
      </c>
      <c r="AH32" s="101" t="s">
        <v>187</v>
      </c>
      <c r="AI32" s="101" t="s">
        <v>187</v>
      </c>
      <c r="AJ32" s="101" t="s">
        <v>187</v>
      </c>
      <c r="AK32" s="101" t="s">
        <v>187</v>
      </c>
      <c r="AL32" s="101" t="s">
        <v>187</v>
      </c>
      <c r="AM32" s="101" t="s">
        <v>187</v>
      </c>
      <c r="AN32" s="101" t="s">
        <v>187</v>
      </c>
      <c r="AO32" s="101" t="s">
        <v>187</v>
      </c>
      <c r="AP32" s="101" t="s">
        <v>187</v>
      </c>
      <c r="AQ32" s="101" t="s">
        <v>187</v>
      </c>
      <c r="AR32" s="101" t="s">
        <v>187</v>
      </c>
      <c r="AS32" s="101" t="s">
        <v>187</v>
      </c>
    </row>
    <row r="33" spans="1:45" s="4" customFormat="1" ht="27" customHeight="1" x14ac:dyDescent="0.25">
      <c r="A33" s="226" t="s">
        <v>45</v>
      </c>
      <c r="B33" s="227"/>
      <c r="C33" s="227"/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138">
        <v>3.26</v>
      </c>
      <c r="O33" s="33"/>
      <c r="P33" s="33"/>
      <c r="Q33" s="33"/>
      <c r="R33" s="33"/>
      <c r="S33" s="33"/>
      <c r="T33" s="33"/>
      <c r="U33" s="33"/>
      <c r="V33" s="144">
        <f>0.0104</f>
        <v>1.04E-2</v>
      </c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</row>
    <row r="34" spans="1:45" s="4" customFormat="1" ht="12.75" x14ac:dyDescent="0.2"/>
    <row r="35" spans="1:45" s="4" customFormat="1" ht="12.75" x14ac:dyDescent="0.2"/>
    <row r="36" spans="1:45" s="4" customFormat="1" ht="12.75" x14ac:dyDescent="0.2"/>
    <row r="37" spans="1:45" s="4" customFormat="1" ht="12.75" x14ac:dyDescent="0.2"/>
  </sheetData>
  <mergeCells count="43">
    <mergeCell ref="AP20:AQ20"/>
    <mergeCell ref="AR20:AS20"/>
    <mergeCell ref="AD19:AG19"/>
    <mergeCell ref="AF20:AG20"/>
    <mergeCell ref="AH20:AI20"/>
    <mergeCell ref="AJ20:AK20"/>
    <mergeCell ref="AL20:AM20"/>
    <mergeCell ref="AN20:AO20"/>
    <mergeCell ref="A33:C33"/>
    <mergeCell ref="AD1:AE4"/>
    <mergeCell ref="C18:C21"/>
    <mergeCell ref="B18:B21"/>
    <mergeCell ref="A18:A21"/>
    <mergeCell ref="P16:W16"/>
    <mergeCell ref="D20:E20"/>
    <mergeCell ref="F20:G20"/>
    <mergeCell ref="H20:I20"/>
    <mergeCell ref="J20:K20"/>
    <mergeCell ref="L20:M20"/>
    <mergeCell ref="N20:O20"/>
    <mergeCell ref="R20:S20"/>
    <mergeCell ref="AB20:AC20"/>
    <mergeCell ref="AD20:AE20"/>
    <mergeCell ref="P20:Q20"/>
    <mergeCell ref="T20:U20"/>
    <mergeCell ref="V20:W20"/>
    <mergeCell ref="X20:Y20"/>
    <mergeCell ref="Z20:AA20"/>
    <mergeCell ref="N19:W19"/>
    <mergeCell ref="X19:AC19"/>
    <mergeCell ref="C15:M15"/>
    <mergeCell ref="N15:AE15"/>
    <mergeCell ref="D19:M19"/>
    <mergeCell ref="D18:AS18"/>
    <mergeCell ref="A6:AE6"/>
    <mergeCell ref="A7:AE7"/>
    <mergeCell ref="N11:W11"/>
    <mergeCell ref="A13:AE13"/>
    <mergeCell ref="AH19:AM19"/>
    <mergeCell ref="AN19:AQ19"/>
    <mergeCell ref="AR19:AS19"/>
    <mergeCell ref="G10:M10"/>
    <mergeCell ref="N10:AD10"/>
  </mergeCells>
  <pageMargins left="0.39370078740157483" right="0.39370078740157483" top="0.78740157480314965" bottom="0.39370078740157483" header="0.27559055118110237" footer="0.27559055118110237"/>
  <pageSetup paperSize="8" scale="55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П10</vt:lpstr>
      <vt:lpstr>П11</vt:lpstr>
      <vt:lpstr>П12</vt:lpstr>
      <vt:lpstr>П13</vt:lpstr>
      <vt:lpstr>П14</vt:lpstr>
      <vt:lpstr>П15</vt:lpstr>
      <vt:lpstr>П16</vt:lpstr>
      <vt:lpstr>П17</vt:lpstr>
      <vt:lpstr>П18</vt:lpstr>
      <vt:lpstr>П19</vt:lpstr>
      <vt:lpstr>П20 Листы1-8</vt:lpstr>
      <vt:lpstr>Листы9-10</vt:lpstr>
      <vt:lpstr>'Листы9-10'!Заголовки_для_печати</vt:lpstr>
      <vt:lpstr>'П20 Листы1-8'!Заголовки_для_печати</vt:lpstr>
    </vt:vector>
  </TitlesOfParts>
  <Manager/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aleksey galkin</dc:creator>
  <cp:keywords/>
  <dc:description/>
  <cp:lastModifiedBy>Ипатова Мария Михайловна</cp:lastModifiedBy>
  <cp:lastPrinted>2021-03-31T06:28:30Z</cp:lastPrinted>
  <dcterms:created xsi:type="dcterms:W3CDTF">2004-09-19T06:34:55Z</dcterms:created>
  <dcterms:modified xsi:type="dcterms:W3CDTF">2022-11-02T06:44:28Z</dcterms:modified>
  <cp:category/>
</cp:coreProperties>
</file>