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53204B00-9B3B-AE49-94D0-656E0C576EA3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3" sheetId="1" r:id="rId1"/>
  </sheets>
  <definedNames>
    <definedName name="_xlnm._FilterDatabase" localSheetId="0" hidden="1">'3'!$A$19:$AM$89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1" i="1" l="1"/>
  <c r="AC20" i="1" s="1"/>
  <c r="AD21" i="1"/>
  <c r="AE21" i="1"/>
  <c r="AG21" i="1"/>
  <c r="AI21" i="1"/>
  <c r="AK21" i="1"/>
  <c r="AL21" i="1"/>
  <c r="AC22" i="1"/>
  <c r="AD22" i="1"/>
  <c r="AD20" i="1" s="1"/>
  <c r="AE22" i="1"/>
  <c r="AG22" i="1"/>
  <c r="AI22" i="1"/>
  <c r="AK22" i="1"/>
  <c r="AL22" i="1"/>
  <c r="AC23" i="1"/>
  <c r="AD23" i="1"/>
  <c r="AE23" i="1"/>
  <c r="AE20" i="1" s="1"/>
  <c r="AG23" i="1"/>
  <c r="AI23" i="1"/>
  <c r="AK23" i="1"/>
  <c r="AL23" i="1"/>
  <c r="AC24" i="1"/>
  <c r="AD24" i="1"/>
  <c r="AE24" i="1"/>
  <c r="AG24" i="1"/>
  <c r="AG20" i="1" s="1"/>
  <c r="AI24" i="1"/>
  <c r="AK24" i="1"/>
  <c r="AL24" i="1"/>
  <c r="AC25" i="1"/>
  <c r="AD25" i="1"/>
  <c r="AE25" i="1"/>
  <c r="AG25" i="1"/>
  <c r="AI25" i="1"/>
  <c r="AK25" i="1"/>
  <c r="AL25" i="1"/>
  <c r="AC26" i="1"/>
  <c r="AD26" i="1"/>
  <c r="AE26" i="1"/>
  <c r="AG26" i="1"/>
  <c r="AI26" i="1"/>
  <c r="AK26" i="1"/>
  <c r="AK20" i="1" s="1"/>
  <c r="AL26" i="1"/>
  <c r="AL20" i="1" s="1"/>
  <c r="AC27" i="1"/>
  <c r="AD27" i="1"/>
  <c r="AE27" i="1"/>
  <c r="AG27" i="1"/>
  <c r="AI27" i="1"/>
  <c r="AK27" i="1"/>
  <c r="AL27" i="1"/>
  <c r="AD48" i="1"/>
  <c r="AE48" i="1"/>
  <c r="AG48" i="1"/>
  <c r="AI48" i="1"/>
  <c r="AK48" i="1"/>
  <c r="AL48" i="1"/>
  <c r="AC49" i="1"/>
  <c r="AC48" i="1" s="1"/>
  <c r="AD49" i="1"/>
  <c r="AE49" i="1"/>
  <c r="AG49" i="1"/>
  <c r="AI49" i="1"/>
  <c r="AK49" i="1"/>
  <c r="AL49" i="1"/>
  <c r="AD57" i="1"/>
  <c r="AE57" i="1"/>
  <c r="AG57" i="1"/>
  <c r="AI57" i="1"/>
  <c r="AK57" i="1"/>
  <c r="AL57" i="1"/>
  <c r="AC58" i="1"/>
  <c r="AC57" i="1" s="1"/>
  <c r="AD58" i="1"/>
  <c r="AE58" i="1"/>
  <c r="AG58" i="1"/>
  <c r="AI58" i="1"/>
  <c r="AK58" i="1"/>
  <c r="AL58" i="1"/>
  <c r="AC82" i="1"/>
  <c r="AD82" i="1"/>
  <c r="AE82" i="1"/>
  <c r="AG82" i="1"/>
  <c r="AI82" i="1"/>
  <c r="AK82" i="1"/>
  <c r="AL82" i="1"/>
  <c r="AC86" i="1"/>
  <c r="AD86" i="1"/>
  <c r="AL86" i="1"/>
  <c r="AI89" i="1"/>
  <c r="AI87" i="1"/>
  <c r="AI86" i="1" s="1"/>
  <c r="AG89" i="1"/>
  <c r="AG88" i="1"/>
  <c r="AG87" i="1"/>
  <c r="AG86" i="1" s="1"/>
  <c r="AE89" i="1"/>
  <c r="AE88" i="1"/>
  <c r="AE87" i="1"/>
  <c r="AE86" i="1" s="1"/>
  <c r="AD87" i="1"/>
  <c r="AD88" i="1"/>
  <c r="P86" i="1"/>
  <c r="H50" i="1"/>
  <c r="H49" i="1" s="1"/>
  <c r="H48" i="1" s="1"/>
  <c r="H22" i="1" s="1"/>
  <c r="H20" i="1" s="1"/>
  <c r="I53" i="1"/>
  <c r="I51" i="1"/>
  <c r="AI20" i="1" l="1"/>
  <c r="I50" i="1"/>
  <c r="I49" i="1" s="1"/>
  <c r="I48" i="1" s="1"/>
  <c r="I22" i="1" s="1"/>
  <c r="I20" i="1" s="1"/>
  <c r="P55" i="1" l="1"/>
  <c r="AL51" i="1"/>
  <c r="AL53" i="1"/>
  <c r="AK61" i="1"/>
  <c r="AL83" i="1"/>
  <c r="AL84" i="1"/>
  <c r="P58" i="1"/>
  <c r="P57" i="1" s="1"/>
  <c r="Z53" i="1"/>
  <c r="Z51" i="1" l="1"/>
  <c r="P50" i="1"/>
  <c r="P49" i="1" s="1"/>
  <c r="P48" i="1" s="1"/>
  <c r="Z50" i="1" l="1"/>
  <c r="Z49" i="1" s="1"/>
  <c r="P22" i="1"/>
  <c r="AC72" i="1" l="1"/>
  <c r="AI64" i="1"/>
  <c r="AK64" i="1" s="1"/>
  <c r="AK62" i="1"/>
  <c r="AE55" i="1"/>
  <c r="AE50" i="1" l="1"/>
  <c r="AK55" i="1"/>
  <c r="Z61" i="1"/>
  <c r="P71" i="1"/>
  <c r="Z58" i="1" l="1"/>
  <c r="Z57" i="1" s="1"/>
  <c r="Z48" i="1" s="1"/>
  <c r="Z22" i="1" s="1"/>
  <c r="AL89" i="1" l="1"/>
  <c r="AL88" i="1"/>
  <c r="AL87" i="1"/>
  <c r="AL85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6" i="1"/>
  <c r="AL54" i="1"/>
  <c r="AL52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K70" i="1"/>
  <c r="AK69" i="1"/>
  <c r="AK68" i="1"/>
  <c r="AK67" i="1"/>
  <c r="AK65" i="1"/>
  <c r="AK56" i="1"/>
  <c r="AK52" i="1"/>
  <c r="AK28" i="1"/>
  <c r="AI50" i="1"/>
  <c r="AI63" i="1"/>
  <c r="AI81" i="1"/>
  <c r="AG50" i="1"/>
  <c r="AG59" i="1"/>
  <c r="AG60" i="1"/>
  <c r="AK60" i="1" s="1"/>
  <c r="AG66" i="1"/>
  <c r="AE66" i="1"/>
  <c r="AD55" i="1"/>
  <c r="W25" i="1"/>
  <c r="W23" i="1"/>
  <c r="W21" i="1"/>
  <c r="AK51" i="1"/>
  <c r="AK54" i="1"/>
  <c r="AC71" i="1"/>
  <c r="AI80" i="1" l="1"/>
  <c r="AD50" i="1"/>
  <c r="AK63" i="1"/>
  <c r="AC66" i="1"/>
  <c r="AL55" i="1"/>
  <c r="AK59" i="1"/>
  <c r="AC50" i="1"/>
  <c r="AK53" i="1"/>
  <c r="AK80" i="1"/>
  <c r="AK81" i="1"/>
  <c r="Z82" i="1"/>
  <c r="Z25" i="1"/>
  <c r="Z23" i="1"/>
  <c r="Z21" i="1"/>
  <c r="W86" i="1"/>
  <c r="W26" i="1" s="1"/>
  <c r="W82" i="1"/>
  <c r="W24" i="1" s="1"/>
  <c r="AL50" i="1" l="1"/>
  <c r="AI79" i="1"/>
  <c r="AK50" i="1"/>
  <c r="P26" i="1"/>
  <c r="Z24" i="1"/>
  <c r="AI78" i="1" l="1"/>
  <c r="AK79" i="1"/>
  <c r="Z86" i="1"/>
  <c r="AI77" i="1" l="1"/>
  <c r="AK78" i="1"/>
  <c r="Z26" i="1"/>
  <c r="Z20" i="1" s="1"/>
  <c r="Z27" i="1"/>
  <c r="Y50" i="1"/>
  <c r="Y49" i="1" s="1"/>
  <c r="Y48" i="1" s="1"/>
  <c r="Y26" i="1"/>
  <c r="Y24" i="1"/>
  <c r="Y25" i="1"/>
  <c r="Y23" i="1"/>
  <c r="Y21" i="1"/>
  <c r="AI76" i="1" l="1"/>
  <c r="AK77" i="1"/>
  <c r="Y22" i="1"/>
  <c r="Y20" i="1" s="1"/>
  <c r="Y27" i="1"/>
  <c r="U86" i="1"/>
  <c r="U26" i="1" s="1"/>
  <c r="U82" i="1"/>
  <c r="U24" i="1" s="1"/>
  <c r="U25" i="1"/>
  <c r="U23" i="1"/>
  <c r="U21" i="1"/>
  <c r="P82" i="1"/>
  <c r="P25" i="1"/>
  <c r="P23" i="1"/>
  <c r="P21" i="1"/>
  <c r="K51" i="1"/>
  <c r="K72" i="1"/>
  <c r="K71" i="1" s="1"/>
  <c r="K54" i="1"/>
  <c r="K53" i="1"/>
  <c r="W53" i="1" s="1"/>
  <c r="K52" i="1"/>
  <c r="K86" i="1"/>
  <c r="K26" i="1" s="1"/>
  <c r="K82" i="1"/>
  <c r="K24" i="1" s="1"/>
  <c r="K57" i="1"/>
  <c r="K25" i="1"/>
  <c r="K23" i="1"/>
  <c r="K21" i="1"/>
  <c r="AI75" i="1" l="1"/>
  <c r="AK76" i="1"/>
  <c r="U54" i="1"/>
  <c r="W54" i="1"/>
  <c r="U53" i="1"/>
  <c r="U52" i="1"/>
  <c r="W52" i="1"/>
  <c r="U51" i="1"/>
  <c r="K50" i="1"/>
  <c r="K49" i="1" s="1"/>
  <c r="W51" i="1"/>
  <c r="P24" i="1"/>
  <c r="P20" i="1" s="1"/>
  <c r="P27" i="1"/>
  <c r="K66" i="1"/>
  <c r="U72" i="1"/>
  <c r="W72" i="1" s="1"/>
  <c r="W71" i="1" s="1"/>
  <c r="AI74" i="1" l="1"/>
  <c r="AK75" i="1"/>
  <c r="W50" i="1"/>
  <c r="W49" i="1" s="1"/>
  <c r="U50" i="1"/>
  <c r="U49" i="1" s="1"/>
  <c r="K48" i="1"/>
  <c r="K22" i="1" s="1"/>
  <c r="K20" i="1" s="1"/>
  <c r="W66" i="1"/>
  <c r="W48" i="1" s="1"/>
  <c r="U71" i="1"/>
  <c r="U66" i="1" s="1"/>
  <c r="AI73" i="1" l="1"/>
  <c r="AK74" i="1"/>
  <c r="U48" i="1"/>
  <c r="W27" i="1"/>
  <c r="W22" i="1"/>
  <c r="W20" i="1" s="1"/>
  <c r="K27" i="1"/>
  <c r="U22" i="1"/>
  <c r="U20" i="1" s="1"/>
  <c r="U27" i="1"/>
  <c r="AI72" i="1" l="1"/>
  <c r="AK73" i="1"/>
  <c r="AK72" i="1" l="1"/>
  <c r="AI71" i="1"/>
  <c r="AK71" i="1" l="1"/>
  <c r="AI66" i="1"/>
  <c r="AK66" i="1" l="1"/>
  <c r="AK88" i="1" l="1"/>
  <c r="AK89" i="1"/>
  <c r="AK87" i="1" l="1"/>
  <c r="AK86" i="1" s="1"/>
  <c r="AC85" i="1" l="1"/>
  <c r="AK85" i="1" l="1"/>
  <c r="AK84" i="1" l="1"/>
  <c r="AK83" i="1" l="1"/>
</calcChain>
</file>

<file path=xl/sharedStrings.xml><?xml version="1.0" encoding="utf-8"?>
<sst xmlns="http://schemas.openxmlformats.org/spreadsheetml/2006/main" count="1591" uniqueCount="201">
  <si>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</si>
  <si>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</si>
  <si>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</si>
  <si>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</si>
  <si>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</si>
  <si>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</si>
  <si>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</si>
  <si>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</si>
  <si>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</si>
  <si>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</si>
  <si>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</si>
  <si>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</si>
  <si>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</si>
  <si>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</si>
  <si>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</si>
  <si>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</si>
  <si>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2025 год</t>
  </si>
  <si>
    <t>2026 год</t>
  </si>
  <si>
    <t>Итого за период реализации инвестиционной программы 
(план)</t>
  </si>
  <si>
    <t>Итого за период реализации инвестиционной программы 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</si>
  <si>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</si>
  <si>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</si>
  <si>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</si>
  <si>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</si>
  <si>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</si>
  <si>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</si>
  <si>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</si>
  <si>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</si>
  <si>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</si>
  <si>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</si>
  <si>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</si>
  <si>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</si>
  <si>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</si>
  <si>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</si>
  <si>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</si>
  <si>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</si>
  <si>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</si>
  <si>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</si>
  <si>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</si>
  <si>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</si>
  <si>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</si>
  <si>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</si>
  <si>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</si>
  <si>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</si>
  <si>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</si>
  <si>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</si>
  <si>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</si>
  <si>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</si>
  <si>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</si>
  <si>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</si>
  <si>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</si>
  <si>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</si>
  <si>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</si>
  <si>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</si>
  <si>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</si>
  <si>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</si>
  <si>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</si>
  <si>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</si>
  <si>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</si>
  <si>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</si>
  <si>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</si>
  <si>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</si>
  <si>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</si>
  <si>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</si>
  <si>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</si>
  <si>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</si>
  <si>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</si>
  <si>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</si>
  <si>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</si>
  <si>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</si>
  <si>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</si>
  <si>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</si>
  <si>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</si>
  <si>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</si>
  <si>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</si>
  <si>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</si>
  <si>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</si>
  <si>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</si>
  <si>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</si>
  <si>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</si>
  <si>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</si>
  <si>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</si>
  <si>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</si>
  <si>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</si>
  <si>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</si>
  <si>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</si>
  <si>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</si>
  <si>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</si>
  <si>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</si>
  <si>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</si>
  <si>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</si>
  <si>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</si>
  <si>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</si>
  <si>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</si>
  <si>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</si>
  <si>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</si>
  <si>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</si>
  <si>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</si>
  <si>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</si>
  <si>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</si>
  <si>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</si>
  <si>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</si>
  <si>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</si>
  <si>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</si>
  <si>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</si>
  <si>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</si>
  <si>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</si>
  <si>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</si>
  <si>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</si>
  <si>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</si>
  <si>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</si>
  <si>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</si>
  <si>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</si>
  <si>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</si>
  <si>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</si>
  <si>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</si>
  <si>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</si>
  <si>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</si>
  <si>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</si>
  <si>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</si>
  <si>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</si>
  <si>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</si>
  <si>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</si>
  <si>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</si>
  <si>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</si>
  <si>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</si>
  <si>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</si>
  <si>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</si>
  <si>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</si>
  <si>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</si>
  <si>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</si>
  <si>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</si>
  <si>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</si>
  <si>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2027 год</t>
  </si>
  <si>
    <t>2028 год</t>
  </si>
  <si>
    <t>нд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</si>
  <si>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</si>
  <si>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</si>
  <si>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Вологодская область</t>
  </si>
  <si>
    <t>Фактический объем освоения капитальных вложений на 01.01.2024 г., млн рублей
(без НДС)</t>
  </si>
  <si>
    <t>План на 01.01.2024 г.</t>
  </si>
  <si>
    <t>План на 01.01.2025 г.</t>
  </si>
  <si>
    <t>Предложение по корректировке утвержденного плана на 01.01.2025 г.</t>
  </si>
  <si>
    <t>Освоение капитальных вложений 2024 года в прогнозных ценах соответствующих лет, млн рублей (без НДС)</t>
  </si>
  <si>
    <t>П</t>
  </si>
  <si>
    <t>1.4.1.</t>
  </si>
  <si>
    <t>1.6.1.</t>
  </si>
  <si>
    <t>1.6.2.</t>
  </si>
  <si>
    <t>1.6.3.</t>
  </si>
  <si>
    <t>Приобретение Бурильно-крановая установка TAURUS 035A на базе ГАЗ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</si>
  <si>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</si>
  <si>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</si>
  <si>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</si>
  <si>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</si>
  <si>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</si>
  <si>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</si>
  <si>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</si>
  <si>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</si>
  <si>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</si>
  <si>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</si>
  <si>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</si>
  <si>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</si>
  <si>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1.2.1.1.5</t>
  </si>
  <si>
    <t>P_1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</si>
  <si>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</si>
  <si>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</si>
  <si>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</si>
  <si>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</si>
  <si>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</si>
  <si>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</si>
  <si>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</si>
  <si>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</si>
  <si>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</si>
  <si>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</si>
  <si>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</si>
  <si>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</si>
  <si>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</si>
  <si>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</si>
  <si>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Реализация мероприятий по интеллектуальному учету электричекой энергии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</si>
  <si>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</si>
  <si>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</si>
  <si>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</si>
  <si>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</si>
  <si>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</si>
  <si>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</si>
  <si>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</si>
  <si>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Н</t>
  </si>
  <si>
    <t>P_11</t>
  </si>
  <si>
    <t>P_12</t>
  </si>
  <si>
    <t>Освоение капитальных вложений в прогнозных ценах соответствующих лет, млн рублей (без НДС)</t>
  </si>
  <si>
    <t>Необходимость доведения технических характеристик объектов электросетевого хозяйства до установленных требований</t>
  </si>
  <si>
    <t xml:space="preserve">Реконструкция оборудования: замена масляных выключателей на вакуумные с заменой блока РЗА (11 шт.), г.Вологда,Окружное шоссе,13 </t>
  </si>
  <si>
    <t>Приобретение генератора ЭД-150-Т400-1PKM26-ПОЖ (1шт)</t>
  </si>
  <si>
    <t>Приобретение легкового автомобиля LADA GRANTA (1шт)</t>
  </si>
  <si>
    <t>Необходимость обеспечения бесперебойного энергоснабжения при ликвидации аварийных и прочих ситуаций</t>
  </si>
  <si>
    <t>Необходимость проведения работ по ремонту и иному обслуживанию линий электропередачи</t>
  </si>
  <si>
    <t xml:space="preserve">Необходимость перемещения оперативных служб и инвентаря между объектами электросетевого хозяйства </t>
  </si>
  <si>
    <t>приказ Департамента топливно-энергетического комплекса и тарифного регулирования Вологодской области от 17.12.2021 № 166</t>
  </si>
  <si>
    <t>Увеличение стоимости вызвано удорожанием оборудования и работ по реконструкции трансформаторной подстанции</t>
  </si>
  <si>
    <t>Г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</si>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</sst>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4" fillId="0" borderId="0" applyFont="0" applyFill="0" applyBorder="0" applyAlignment="0" applyProtection="0"/>
  </cellStyleXfs>
  <cellXfs count="51">
    <xf numFmtId="0" fontId="0" fillId="0" borderId="0" xfId="0"/>
    <xf numFmtId="165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/>
    <xf numFmtId="0" fontId="1" fillId="0" borderId="0" xfId="0" applyFont="1" applyAlignment="1">
      <alignment wrapText="1"/>
    </xf>
    <xf numFmtId="2" fontId="1" fillId="0" borderId="1" xfId="3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top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/>
  </cellXfs>
  <cellStyles count="4">
    <cellStyle name="Обычный" xfId="0" builtinId="0"/>
    <cellStyle name="Обычный 3 2" xfId="1" xr:uid="{00000000-0005-0000-0000-000001000000}"/>
    <cellStyle name="Обычный 7" xfId="2" xr:uid="{6D1A588C-EEA1-6F4F-AC5F-9B1B457C7E57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2"/>
  <sheetViews>
    <sheetView tabSelected="1" topLeftCell="A15" zoomScale="70" zoomScaleNormal="70" workbookViewId="0">
      <pane xSplit="5" ySplit="7" topLeftCell="R62" activePane="bottomRight" state="frozen"/>
      <selection activeCell="A15" sqref="A15"/>
      <selection pane="topRight" activeCell="F15" sqref="F15"/>
      <selection pane="bottomLeft" activeCell="A22" sqref="A22"/>
      <selection pane="bottomRight" activeCell="AP75" sqref="AP74:AP75"/>
    </sheetView>
  </sheetViews>
  <sheetFormatPr baseColWidth="10" defaultColWidth="9.1640625" defaultRowHeight="16" x14ac:dyDescent="0.2"/>
  <cols>
    <col min="1" max="1" width="12.5" style="4" customWidth="1"/>
    <col min="2" max="2" width="59" style="36" customWidth="1"/>
    <col min="3" max="3" width="16" style="4" customWidth="1"/>
    <col min="4" max="5" width="7.83203125" style="9" customWidth="1"/>
    <col min="6" max="6" width="10" style="9" customWidth="1"/>
    <col min="7" max="7" width="14.6640625" style="9" customWidth="1"/>
    <col min="8" max="8" width="10.6640625" style="37" customWidth="1"/>
    <col min="9" max="9" width="14.6640625" style="37" customWidth="1"/>
    <col min="10" max="10" width="20.33203125" style="37" customWidth="1"/>
    <col min="11" max="11" width="10.5" style="37" customWidth="1"/>
    <col min="12" max="12" width="6.83203125" style="37" customWidth="1"/>
    <col min="13" max="13" width="9.1640625" style="37" bestFit="1" customWidth="1"/>
    <col min="14" max="14" width="6.83203125" style="37" customWidth="1"/>
    <col min="15" max="15" width="6.6640625" style="37" customWidth="1"/>
    <col min="16" max="16" width="9.6640625" style="37" customWidth="1"/>
    <col min="17" max="17" width="6.83203125" style="37" customWidth="1"/>
    <col min="18" max="18" width="9.1640625" style="37" bestFit="1" customWidth="1"/>
    <col min="19" max="20" width="6.83203125" style="37" customWidth="1"/>
    <col min="21" max="36" width="9.83203125" style="37" customWidth="1"/>
    <col min="37" max="38" width="15.5" style="37" customWidth="1"/>
    <col min="39" max="39" width="54.83203125" style="38" customWidth="1"/>
    <col min="40" max="16384" width="9.1640625" style="9"/>
  </cols>
  <sheetData>
    <row r="1" spans="1:39" ht="17" x14ac:dyDescent="0.2">
      <c r="A1" s="7"/>
      <c r="B1" s="7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 s="8" t="s">
        <v>0</v>
      </c>
    </row>
    <row r="2" spans="1:39" ht="17" x14ac:dyDescent="0.2">
      <c r="A2" s="10"/>
      <c r="B2" s="10"/>
      <c r="C2" s="10"/>
      <c r="D2" s="10"/>
      <c r="E2" s="4"/>
      <c r="F2" s="4"/>
      <c r="G2" s="4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1"/>
      <c r="AM2" s="12" t="s">
        <v>1</v>
      </c>
    </row>
    <row r="3" spans="1:39" ht="17" x14ac:dyDescent="0.2">
      <c r="A3" s="10"/>
      <c r="B3" s="13"/>
      <c r="C3" s="14"/>
      <c r="D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2" t="s">
        <v>2</v>
      </c>
    </row>
    <row r="4" spans="1:39" x14ac:dyDescent="0.2">
      <c r="A4" s="40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</row>
    <row r="5" spans="1:39" x14ac:dyDescent="0.2">
      <c r="A5" s="10"/>
      <c r="B5" s="13"/>
      <c r="C5" s="10"/>
      <c r="D5" s="15"/>
      <c r="E5" s="16"/>
      <c r="F5" s="16"/>
      <c r="G5" s="16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</row>
    <row r="6" spans="1:39" x14ac:dyDescent="0.2">
      <c r="A6" s="40" t="s">
        <v>136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</row>
    <row r="7" spans="1:39" x14ac:dyDescent="0.2">
      <c r="A7" s="40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x14ac:dyDescent="0.2">
      <c r="A8" s="10"/>
      <c r="B8" s="13"/>
      <c r="C8" s="10"/>
      <c r="D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7"/>
      <c r="AM8" s="18"/>
    </row>
    <row r="9" spans="1:39" x14ac:dyDescent="0.2">
      <c r="A9" s="40" t="s">
        <v>137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39" x14ac:dyDescent="0.2">
      <c r="A10" s="10"/>
      <c r="B10" s="10"/>
      <c r="C10" s="15"/>
      <c r="D10" s="15"/>
      <c r="E10" s="16"/>
      <c r="F10" s="16"/>
      <c r="G10" s="16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</row>
    <row r="11" spans="1:39" x14ac:dyDescent="0.2">
      <c r="A11" s="10"/>
      <c r="B11" s="10"/>
      <c r="C11" s="15"/>
      <c r="D11" s="15"/>
      <c r="E11" s="16"/>
      <c r="F11" s="16"/>
      <c r="G11" s="16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</row>
    <row r="12" spans="1:39" x14ac:dyDescent="0.2">
      <c r="A12" s="10"/>
      <c r="B12" s="13"/>
      <c r="C12" s="10"/>
      <c r="D12" s="15"/>
      <c r="E12" s="16"/>
      <c r="F12" s="16"/>
      <c r="G12" s="16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8"/>
    </row>
    <row r="13" spans="1:39" x14ac:dyDescent="0.2">
      <c r="A13" s="40" t="s">
        <v>197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</row>
    <row r="14" spans="1:39" x14ac:dyDescent="0.2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</row>
    <row r="15" spans="1:39" ht="15.75" customHeight="1" x14ac:dyDescent="0.2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19"/>
    </row>
    <row r="16" spans="1:39" ht="72.75" customHeight="1" x14ac:dyDescent="0.2">
      <c r="A16" s="45" t="s">
        <v>4</v>
      </c>
      <c r="B16" s="45" t="s">
        <v>5</v>
      </c>
      <c r="C16" s="45" t="s">
        <v>6</v>
      </c>
      <c r="D16" s="46" t="s">
        <v>7</v>
      </c>
      <c r="E16" s="47" t="s">
        <v>8</v>
      </c>
      <c r="F16" s="45" t="s">
        <v>9</v>
      </c>
      <c r="G16" s="45"/>
      <c r="H16" s="45" t="s">
        <v>10</v>
      </c>
      <c r="I16" s="45"/>
      <c r="J16" s="45" t="s">
        <v>139</v>
      </c>
      <c r="K16" s="45" t="s">
        <v>11</v>
      </c>
      <c r="L16" s="45"/>
      <c r="M16" s="45"/>
      <c r="N16" s="45"/>
      <c r="O16" s="45"/>
      <c r="P16" s="45"/>
      <c r="Q16" s="45"/>
      <c r="R16" s="45"/>
      <c r="S16" s="45"/>
      <c r="T16" s="45"/>
      <c r="U16" s="45" t="s">
        <v>12</v>
      </c>
      <c r="V16" s="45"/>
      <c r="W16" s="45"/>
      <c r="X16" s="45"/>
      <c r="Y16" s="45"/>
      <c r="Z16" s="45"/>
      <c r="AA16" s="45" t="s">
        <v>143</v>
      </c>
      <c r="AB16" s="45"/>
      <c r="AC16" s="45" t="s">
        <v>189</v>
      </c>
      <c r="AD16" s="45"/>
      <c r="AE16" s="45"/>
      <c r="AF16" s="45"/>
      <c r="AG16" s="45"/>
      <c r="AH16" s="45"/>
      <c r="AI16" s="45"/>
      <c r="AJ16" s="45"/>
      <c r="AK16" s="45"/>
      <c r="AL16" s="45"/>
      <c r="AM16" s="45" t="s">
        <v>13</v>
      </c>
    </row>
    <row r="17" spans="1:42" ht="83.25" customHeight="1" x14ac:dyDescent="0.2">
      <c r="A17" s="45"/>
      <c r="B17" s="45"/>
      <c r="C17" s="45"/>
      <c r="D17" s="46"/>
      <c r="E17" s="47"/>
      <c r="F17" s="45"/>
      <c r="G17" s="45"/>
      <c r="H17" s="45"/>
      <c r="I17" s="45"/>
      <c r="J17" s="45"/>
      <c r="K17" s="48" t="s">
        <v>14</v>
      </c>
      <c r="L17" s="48"/>
      <c r="M17" s="48"/>
      <c r="N17" s="48"/>
      <c r="O17" s="48"/>
      <c r="P17" s="48" t="s">
        <v>15</v>
      </c>
      <c r="Q17" s="48"/>
      <c r="R17" s="48"/>
      <c r="S17" s="48"/>
      <c r="T17" s="48"/>
      <c r="U17" s="48" t="s">
        <v>140</v>
      </c>
      <c r="V17" s="48"/>
      <c r="W17" s="48" t="s">
        <v>141</v>
      </c>
      <c r="X17" s="48"/>
      <c r="Y17" s="48" t="s">
        <v>142</v>
      </c>
      <c r="Z17" s="48"/>
      <c r="AA17" s="45"/>
      <c r="AB17" s="45"/>
      <c r="AC17" s="49" t="s">
        <v>16</v>
      </c>
      <c r="AD17" s="49"/>
      <c r="AE17" s="49" t="s">
        <v>17</v>
      </c>
      <c r="AF17" s="49"/>
      <c r="AG17" s="49" t="s">
        <v>133</v>
      </c>
      <c r="AH17" s="49"/>
      <c r="AI17" s="49" t="s">
        <v>134</v>
      </c>
      <c r="AJ17" s="49"/>
      <c r="AK17" s="45" t="s">
        <v>18</v>
      </c>
      <c r="AL17" s="45" t="s">
        <v>19</v>
      </c>
      <c r="AM17" s="45"/>
    </row>
    <row r="18" spans="1:42" ht="135" customHeight="1" x14ac:dyDescent="0.2">
      <c r="A18" s="45"/>
      <c r="B18" s="45"/>
      <c r="C18" s="45"/>
      <c r="D18" s="46"/>
      <c r="E18" s="47"/>
      <c r="F18" s="20" t="s">
        <v>14</v>
      </c>
      <c r="G18" s="20" t="s">
        <v>20</v>
      </c>
      <c r="H18" s="14" t="s">
        <v>21</v>
      </c>
      <c r="I18" s="14" t="s">
        <v>20</v>
      </c>
      <c r="J18" s="45"/>
      <c r="K18" s="6" t="s">
        <v>22</v>
      </c>
      <c r="L18" s="6" t="s">
        <v>23</v>
      </c>
      <c r="M18" s="6" t="s">
        <v>24</v>
      </c>
      <c r="N18" s="6" t="s">
        <v>25</v>
      </c>
      <c r="O18" s="6" t="s">
        <v>26</v>
      </c>
      <c r="P18" s="6" t="s">
        <v>22</v>
      </c>
      <c r="Q18" s="6" t="s">
        <v>23</v>
      </c>
      <c r="R18" s="6" t="s">
        <v>24</v>
      </c>
      <c r="S18" s="6" t="s">
        <v>25</v>
      </c>
      <c r="T18" s="6" t="s">
        <v>26</v>
      </c>
      <c r="U18" s="6" t="s">
        <v>27</v>
      </c>
      <c r="V18" s="6" t="s">
        <v>28</v>
      </c>
      <c r="W18" s="6" t="s">
        <v>27</v>
      </c>
      <c r="X18" s="6" t="s">
        <v>28</v>
      </c>
      <c r="Y18" s="6" t="s">
        <v>27</v>
      </c>
      <c r="Z18" s="6" t="s">
        <v>28</v>
      </c>
      <c r="AA18" s="14" t="s">
        <v>29</v>
      </c>
      <c r="AB18" s="14" t="s">
        <v>30</v>
      </c>
      <c r="AC18" s="14" t="s">
        <v>29</v>
      </c>
      <c r="AD18" s="14" t="s">
        <v>20</v>
      </c>
      <c r="AE18" s="14" t="s">
        <v>14</v>
      </c>
      <c r="AF18" s="14" t="s">
        <v>20</v>
      </c>
      <c r="AG18" s="14" t="s">
        <v>14</v>
      </c>
      <c r="AH18" s="14" t="s">
        <v>20</v>
      </c>
      <c r="AI18" s="14" t="s">
        <v>14</v>
      </c>
      <c r="AJ18" s="14" t="s">
        <v>20</v>
      </c>
      <c r="AK18" s="45"/>
      <c r="AL18" s="45"/>
      <c r="AM18" s="45"/>
    </row>
    <row r="19" spans="1:42" ht="19.5" customHeight="1" x14ac:dyDescent="0.2">
      <c r="A19" s="20">
        <v>1</v>
      </c>
      <c r="B19" s="20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0">
        <v>18</v>
      </c>
      <c r="S19" s="20">
        <v>19</v>
      </c>
      <c r="T19" s="20">
        <v>20</v>
      </c>
      <c r="U19" s="20">
        <v>21</v>
      </c>
      <c r="V19" s="20">
        <v>22</v>
      </c>
      <c r="W19" s="20">
        <v>23</v>
      </c>
      <c r="X19" s="20">
        <v>24</v>
      </c>
      <c r="Y19" s="20">
        <v>25</v>
      </c>
      <c r="Z19" s="20">
        <v>26</v>
      </c>
      <c r="AA19" s="20">
        <v>27</v>
      </c>
      <c r="AB19" s="20">
        <v>28</v>
      </c>
      <c r="AC19" s="21" t="s">
        <v>31</v>
      </c>
      <c r="AD19" s="21" t="s">
        <v>32</v>
      </c>
      <c r="AE19" s="21" t="s">
        <v>33</v>
      </c>
      <c r="AF19" s="21" t="s">
        <v>34</v>
      </c>
      <c r="AG19" s="21" t="s">
        <v>35</v>
      </c>
      <c r="AH19" s="21" t="s">
        <v>36</v>
      </c>
      <c r="AI19" s="21" t="s">
        <v>37</v>
      </c>
      <c r="AJ19" s="21" t="s">
        <v>38</v>
      </c>
      <c r="AK19" s="20">
        <v>30</v>
      </c>
      <c r="AL19" s="20">
        <v>31</v>
      </c>
      <c r="AM19" s="20">
        <v>32</v>
      </c>
    </row>
    <row r="20" spans="1:42" ht="17" x14ac:dyDescent="0.2">
      <c r="A20" s="22">
        <v>0</v>
      </c>
      <c r="B20" s="22" t="s">
        <v>39</v>
      </c>
      <c r="C20" s="23" t="s">
        <v>199</v>
      </c>
      <c r="D20" s="3" t="s">
        <v>135</v>
      </c>
      <c r="E20" s="3" t="s">
        <v>135</v>
      </c>
      <c r="F20" s="3" t="s">
        <v>135</v>
      </c>
      <c r="G20" s="3" t="s">
        <v>135</v>
      </c>
      <c r="H20" s="23">
        <f>H22</f>
        <v>0.23033655172413786</v>
      </c>
      <c r="I20" s="23">
        <f>I22</f>
        <v>1.7386420600000001</v>
      </c>
      <c r="J20" s="2" t="s">
        <v>135</v>
      </c>
      <c r="K20" s="2">
        <f>K21+K22+K23+K24+K25+K26</f>
        <v>5.5266864583526401</v>
      </c>
      <c r="L20" s="2">
        <v>0</v>
      </c>
      <c r="M20" s="2">
        <v>0</v>
      </c>
      <c r="N20" s="2">
        <v>0</v>
      </c>
      <c r="O20" s="2">
        <v>0</v>
      </c>
      <c r="P20" s="2">
        <f>P21+P22+P23+P24+P25+P26</f>
        <v>63.325443300000003</v>
      </c>
      <c r="Q20" s="2" t="s">
        <v>135</v>
      </c>
      <c r="R20" s="2" t="s">
        <v>135</v>
      </c>
      <c r="S20" s="2" t="s">
        <v>135</v>
      </c>
      <c r="T20" s="2" t="s">
        <v>135</v>
      </c>
      <c r="U20" s="2">
        <f>U21+U22+U23+U24+U25+U26</f>
        <v>5.5266864583526401</v>
      </c>
      <c r="V20" s="2" t="s">
        <v>135</v>
      </c>
      <c r="W20" s="2">
        <f>W21+W22+W23+W24+W25+W26</f>
        <v>5.5266864583526401</v>
      </c>
      <c r="X20" s="2">
        <v>0</v>
      </c>
      <c r="Y20" s="2">
        <f>Y21+Y22+Y23+Y24+Y25+Y26</f>
        <v>0</v>
      </c>
      <c r="Z20" s="2">
        <f>Z21+Z22+Z23+Z24+Z25+Z26</f>
        <v>63.325443300000003</v>
      </c>
      <c r="AA20" s="2" t="s">
        <v>135</v>
      </c>
      <c r="AB20" s="2" t="s">
        <v>135</v>
      </c>
      <c r="AC20" s="2">
        <f t="shared" ref="AC20:AL20" si="0">AC21+AC22+AC23+AC24+AC25+AC26</f>
        <v>5.5274999999999999</v>
      </c>
      <c r="AD20" s="2">
        <f t="shared" si="0"/>
        <v>5.9598742969999998</v>
      </c>
      <c r="AE20" s="2">
        <f t="shared" si="0"/>
        <v>12.950430333333333</v>
      </c>
      <c r="AF20" s="2" t="s">
        <v>135</v>
      </c>
      <c r="AG20" s="2">
        <f t="shared" si="0"/>
        <v>16.046062800000001</v>
      </c>
      <c r="AH20" s="2" t="s">
        <v>135</v>
      </c>
      <c r="AI20" s="2">
        <f t="shared" si="0"/>
        <v>16.577555908333334</v>
      </c>
      <c r="AJ20" s="2" t="s">
        <v>135</v>
      </c>
      <c r="AK20" s="2">
        <f t="shared" si="0"/>
        <v>51.101549041666672</v>
      </c>
      <c r="AL20" s="2">
        <f t="shared" si="0"/>
        <v>5.9598742969999998</v>
      </c>
      <c r="AM20" s="20" t="s">
        <v>135</v>
      </c>
      <c r="AO20" s="37"/>
      <c r="AP20" s="37"/>
    </row>
    <row r="21" spans="1:42" ht="17" x14ac:dyDescent="0.2">
      <c r="A21" s="22" t="s">
        <v>40</v>
      </c>
      <c r="B21" s="22" t="s">
        <v>41</v>
      </c>
      <c r="C21" s="23" t="s">
        <v>199</v>
      </c>
      <c r="D21" s="3" t="s">
        <v>135</v>
      </c>
      <c r="E21" s="3" t="s">
        <v>135</v>
      </c>
      <c r="F21" s="3" t="s">
        <v>135</v>
      </c>
      <c r="G21" s="3" t="s">
        <v>135</v>
      </c>
      <c r="H21" s="23" t="s">
        <v>135</v>
      </c>
      <c r="I21" s="3" t="s">
        <v>135</v>
      </c>
      <c r="J21" s="2" t="s">
        <v>135</v>
      </c>
      <c r="K21" s="2">
        <f>K28</f>
        <v>0</v>
      </c>
      <c r="L21" s="2">
        <v>0</v>
      </c>
      <c r="M21" s="2">
        <v>0</v>
      </c>
      <c r="N21" s="2">
        <v>0</v>
      </c>
      <c r="O21" s="2">
        <v>0</v>
      </c>
      <c r="P21" s="2">
        <f t="shared" ref="P21" si="1">P28</f>
        <v>0</v>
      </c>
      <c r="Q21" s="2" t="s">
        <v>135</v>
      </c>
      <c r="R21" s="2" t="s">
        <v>135</v>
      </c>
      <c r="S21" s="2" t="s">
        <v>135</v>
      </c>
      <c r="T21" s="2" t="s">
        <v>135</v>
      </c>
      <c r="U21" s="2">
        <f>U28</f>
        <v>0</v>
      </c>
      <c r="V21" s="2" t="s">
        <v>135</v>
      </c>
      <c r="W21" s="2">
        <f>W28</f>
        <v>0</v>
      </c>
      <c r="X21" s="2">
        <v>0</v>
      </c>
      <c r="Y21" s="2">
        <f t="shared" ref="Y21" si="2">Y28</f>
        <v>0</v>
      </c>
      <c r="Z21" s="2">
        <f>Z28</f>
        <v>0</v>
      </c>
      <c r="AA21" s="2" t="s">
        <v>135</v>
      </c>
      <c r="AB21" s="2" t="s">
        <v>135</v>
      </c>
      <c r="AC21" s="2">
        <f t="shared" ref="AC21:AL21" si="3">AC28</f>
        <v>0</v>
      </c>
      <c r="AD21" s="2">
        <f t="shared" si="3"/>
        <v>0</v>
      </c>
      <c r="AE21" s="2">
        <f t="shared" si="3"/>
        <v>0</v>
      </c>
      <c r="AF21" s="2" t="s">
        <v>135</v>
      </c>
      <c r="AG21" s="2">
        <f t="shared" si="3"/>
        <v>0</v>
      </c>
      <c r="AH21" s="2" t="s">
        <v>135</v>
      </c>
      <c r="AI21" s="2">
        <f t="shared" si="3"/>
        <v>0</v>
      </c>
      <c r="AJ21" s="2" t="s">
        <v>135</v>
      </c>
      <c r="AK21" s="2">
        <f t="shared" si="3"/>
        <v>0</v>
      </c>
      <c r="AL21" s="2">
        <f t="shared" si="3"/>
        <v>0</v>
      </c>
      <c r="AM21" s="20" t="s">
        <v>135</v>
      </c>
      <c r="AO21" s="37"/>
      <c r="AP21" s="37"/>
    </row>
    <row r="22" spans="1:42" ht="34" x14ac:dyDescent="0.2">
      <c r="A22" s="22" t="s">
        <v>42</v>
      </c>
      <c r="B22" s="22" t="s">
        <v>43</v>
      </c>
      <c r="C22" s="23" t="s">
        <v>199</v>
      </c>
      <c r="D22" s="3" t="s">
        <v>135</v>
      </c>
      <c r="E22" s="3" t="s">
        <v>135</v>
      </c>
      <c r="F22" s="3" t="s">
        <v>135</v>
      </c>
      <c r="G22" s="3" t="s">
        <v>135</v>
      </c>
      <c r="H22" s="23">
        <f>H48</f>
        <v>0.23033655172413786</v>
      </c>
      <c r="I22" s="23">
        <f>I48</f>
        <v>1.7386420600000001</v>
      </c>
      <c r="J22" s="2" t="s">
        <v>135</v>
      </c>
      <c r="K22" s="2">
        <f>K48</f>
        <v>5.5266864583526401</v>
      </c>
      <c r="L22" s="2">
        <v>0</v>
      </c>
      <c r="M22" s="2">
        <v>0</v>
      </c>
      <c r="N22" s="2">
        <v>0</v>
      </c>
      <c r="O22" s="2">
        <v>0</v>
      </c>
      <c r="P22" s="2">
        <f>P48</f>
        <v>33.021650000000001</v>
      </c>
      <c r="Q22" s="2" t="s">
        <v>135</v>
      </c>
      <c r="R22" s="2" t="s">
        <v>135</v>
      </c>
      <c r="S22" s="2" t="s">
        <v>135</v>
      </c>
      <c r="T22" s="2" t="s">
        <v>135</v>
      </c>
      <c r="U22" s="2">
        <f>U48</f>
        <v>5.5266864583526401</v>
      </c>
      <c r="V22" s="2" t="s">
        <v>135</v>
      </c>
      <c r="W22" s="2">
        <f>W48</f>
        <v>5.5266864583526401</v>
      </c>
      <c r="X22" s="2">
        <v>0</v>
      </c>
      <c r="Y22" s="2">
        <f>Y48</f>
        <v>0</v>
      </c>
      <c r="Z22" s="2">
        <f>Z48</f>
        <v>33.021650000000001</v>
      </c>
      <c r="AA22" s="2" t="s">
        <v>135</v>
      </c>
      <c r="AB22" s="2" t="s">
        <v>135</v>
      </c>
      <c r="AC22" s="2">
        <f t="shared" ref="AC22:AL22" si="4">AC48</f>
        <v>5.5274999999999999</v>
      </c>
      <c r="AD22" s="2">
        <f t="shared" si="4"/>
        <v>3.3886678799999999</v>
      </c>
      <c r="AE22" s="2">
        <f t="shared" si="4"/>
        <v>7.7774099999999997</v>
      </c>
      <c r="AF22" s="2" t="s">
        <v>135</v>
      </c>
      <c r="AG22" s="2">
        <f t="shared" si="4"/>
        <v>10.3484628</v>
      </c>
      <c r="AH22" s="2" t="s">
        <v>135</v>
      </c>
      <c r="AI22" s="2">
        <f t="shared" si="4"/>
        <v>11.5077648</v>
      </c>
      <c r="AJ22" s="2" t="s">
        <v>135</v>
      </c>
      <c r="AK22" s="2">
        <f t="shared" si="4"/>
        <v>35.161137600000004</v>
      </c>
      <c r="AL22" s="2">
        <f t="shared" si="4"/>
        <v>3.3886678799999999</v>
      </c>
      <c r="AM22" s="20" t="s">
        <v>135</v>
      </c>
      <c r="AO22" s="37"/>
      <c r="AP22" s="37"/>
    </row>
    <row r="23" spans="1:42" ht="51" x14ac:dyDescent="0.2">
      <c r="A23" s="22" t="s">
        <v>44</v>
      </c>
      <c r="B23" s="22" t="s">
        <v>45</v>
      </c>
      <c r="C23" s="23" t="s">
        <v>199</v>
      </c>
      <c r="D23" s="3" t="s">
        <v>135</v>
      </c>
      <c r="E23" s="3" t="s">
        <v>135</v>
      </c>
      <c r="F23" s="3" t="s">
        <v>135</v>
      </c>
      <c r="G23" s="3" t="s">
        <v>135</v>
      </c>
      <c r="H23" s="23" t="s">
        <v>135</v>
      </c>
      <c r="I23" s="3" t="s">
        <v>135</v>
      </c>
      <c r="J23" s="2" t="s">
        <v>135</v>
      </c>
      <c r="K23" s="2">
        <f>K79</f>
        <v>0</v>
      </c>
      <c r="L23" s="2">
        <v>0</v>
      </c>
      <c r="M23" s="2">
        <v>0</v>
      </c>
      <c r="N23" s="2">
        <v>0</v>
      </c>
      <c r="O23" s="2">
        <v>0</v>
      </c>
      <c r="P23" s="2">
        <f t="shared" ref="P23" si="5">P79</f>
        <v>0</v>
      </c>
      <c r="Q23" s="2" t="s">
        <v>135</v>
      </c>
      <c r="R23" s="2" t="s">
        <v>135</v>
      </c>
      <c r="S23" s="2" t="s">
        <v>135</v>
      </c>
      <c r="T23" s="2" t="s">
        <v>135</v>
      </c>
      <c r="U23" s="2">
        <f>U79</f>
        <v>0</v>
      </c>
      <c r="V23" s="2" t="s">
        <v>135</v>
      </c>
      <c r="W23" s="2">
        <f>W79</f>
        <v>0</v>
      </c>
      <c r="X23" s="2">
        <v>0</v>
      </c>
      <c r="Y23" s="2">
        <f t="shared" ref="Y23" si="6">Y79</f>
        <v>0</v>
      </c>
      <c r="Z23" s="2">
        <f>Z79</f>
        <v>0</v>
      </c>
      <c r="AA23" s="2" t="s">
        <v>135</v>
      </c>
      <c r="AB23" s="2" t="s">
        <v>135</v>
      </c>
      <c r="AC23" s="2">
        <f t="shared" ref="AC23:AL23" si="7">AC79</f>
        <v>0</v>
      </c>
      <c r="AD23" s="2">
        <f t="shared" si="7"/>
        <v>0</v>
      </c>
      <c r="AE23" s="2">
        <f t="shared" si="7"/>
        <v>0</v>
      </c>
      <c r="AF23" s="2" t="s">
        <v>135</v>
      </c>
      <c r="AG23" s="2">
        <f t="shared" si="7"/>
        <v>0</v>
      </c>
      <c r="AH23" s="2" t="s">
        <v>135</v>
      </c>
      <c r="AI23" s="2">
        <f t="shared" si="7"/>
        <v>0</v>
      </c>
      <c r="AJ23" s="2" t="s">
        <v>135</v>
      </c>
      <c r="AK23" s="2">
        <f t="shared" si="7"/>
        <v>0</v>
      </c>
      <c r="AL23" s="2">
        <f t="shared" si="7"/>
        <v>0</v>
      </c>
      <c r="AM23" s="20" t="s">
        <v>135</v>
      </c>
      <c r="AO23" s="37"/>
      <c r="AP23" s="37"/>
    </row>
    <row r="24" spans="1:42" ht="34" x14ac:dyDescent="0.2">
      <c r="A24" s="22" t="s">
        <v>46</v>
      </c>
      <c r="B24" s="22" t="s">
        <v>47</v>
      </c>
      <c r="C24" s="23" t="s">
        <v>199</v>
      </c>
      <c r="D24" s="3" t="s">
        <v>135</v>
      </c>
      <c r="E24" s="3" t="s">
        <v>135</v>
      </c>
      <c r="F24" s="3" t="s">
        <v>135</v>
      </c>
      <c r="G24" s="3" t="s">
        <v>135</v>
      </c>
      <c r="H24" s="3" t="s">
        <v>135</v>
      </c>
      <c r="I24" s="3" t="s">
        <v>135</v>
      </c>
      <c r="J24" s="2" t="s">
        <v>135</v>
      </c>
      <c r="K24" s="2">
        <f>K82</f>
        <v>0</v>
      </c>
      <c r="L24" s="2">
        <v>0</v>
      </c>
      <c r="M24" s="2">
        <v>0</v>
      </c>
      <c r="N24" s="2">
        <v>0</v>
      </c>
      <c r="O24" s="2">
        <v>0</v>
      </c>
      <c r="P24" s="2">
        <f>P82</f>
        <v>4.07796</v>
      </c>
      <c r="Q24" s="2" t="s">
        <v>135</v>
      </c>
      <c r="R24" s="2" t="s">
        <v>135</v>
      </c>
      <c r="S24" s="2" t="s">
        <v>135</v>
      </c>
      <c r="T24" s="2" t="s">
        <v>135</v>
      </c>
      <c r="U24" s="2">
        <f>U82</f>
        <v>0</v>
      </c>
      <c r="V24" s="2" t="s">
        <v>135</v>
      </c>
      <c r="W24" s="2">
        <f>W82</f>
        <v>0</v>
      </c>
      <c r="X24" s="2">
        <v>0</v>
      </c>
      <c r="Y24" s="2">
        <f>Y82</f>
        <v>0</v>
      </c>
      <c r="Z24" s="2">
        <f>Z82</f>
        <v>4.07796</v>
      </c>
      <c r="AA24" s="2" t="s">
        <v>135</v>
      </c>
      <c r="AB24" s="2" t="s">
        <v>135</v>
      </c>
      <c r="AC24" s="2">
        <f t="shared" ref="AC24:AL24" si="8">AC82</f>
        <v>0</v>
      </c>
      <c r="AD24" s="2">
        <f t="shared" si="8"/>
        <v>2.1391900000000001</v>
      </c>
      <c r="AE24" s="2">
        <f t="shared" si="8"/>
        <v>1.9387700000000001</v>
      </c>
      <c r="AF24" s="2" t="s">
        <v>135</v>
      </c>
      <c r="AG24" s="2">
        <f t="shared" si="8"/>
        <v>0</v>
      </c>
      <c r="AH24" s="2" t="s">
        <v>135</v>
      </c>
      <c r="AI24" s="2">
        <f t="shared" si="8"/>
        <v>0</v>
      </c>
      <c r="AJ24" s="2" t="s">
        <v>135</v>
      </c>
      <c r="AK24" s="2">
        <f t="shared" si="8"/>
        <v>1.9387700000000001</v>
      </c>
      <c r="AL24" s="2">
        <f t="shared" si="8"/>
        <v>2.1391900000000001</v>
      </c>
      <c r="AM24" s="20" t="s">
        <v>135</v>
      </c>
      <c r="AO24" s="37"/>
      <c r="AP24" s="37"/>
    </row>
    <row r="25" spans="1:42" ht="34" x14ac:dyDescent="0.2">
      <c r="A25" s="22" t="s">
        <v>48</v>
      </c>
      <c r="B25" s="22" t="s">
        <v>49</v>
      </c>
      <c r="C25" s="23" t="s">
        <v>199</v>
      </c>
      <c r="D25" s="3" t="s">
        <v>135</v>
      </c>
      <c r="E25" s="3" t="s">
        <v>135</v>
      </c>
      <c r="F25" s="3" t="s">
        <v>135</v>
      </c>
      <c r="G25" s="3" t="s">
        <v>135</v>
      </c>
      <c r="H25" s="3" t="s">
        <v>135</v>
      </c>
      <c r="I25" s="3" t="s">
        <v>135</v>
      </c>
      <c r="J25" s="2" t="s">
        <v>135</v>
      </c>
      <c r="K25" s="2">
        <f>K85</f>
        <v>0</v>
      </c>
      <c r="L25" s="2">
        <v>0</v>
      </c>
      <c r="M25" s="2">
        <v>0</v>
      </c>
      <c r="N25" s="2">
        <v>0</v>
      </c>
      <c r="O25" s="2">
        <v>0</v>
      </c>
      <c r="P25" s="2">
        <f t="shared" ref="P25" si="9">P85</f>
        <v>0</v>
      </c>
      <c r="Q25" s="2" t="s">
        <v>135</v>
      </c>
      <c r="R25" s="2" t="s">
        <v>135</v>
      </c>
      <c r="S25" s="2" t="s">
        <v>135</v>
      </c>
      <c r="T25" s="2" t="s">
        <v>135</v>
      </c>
      <c r="U25" s="2">
        <f>U85</f>
        <v>0</v>
      </c>
      <c r="V25" s="2" t="s">
        <v>135</v>
      </c>
      <c r="W25" s="2">
        <f>W85</f>
        <v>0</v>
      </c>
      <c r="X25" s="2">
        <v>0</v>
      </c>
      <c r="Y25" s="2">
        <f t="shared" ref="Y25" si="10">Y85</f>
        <v>0</v>
      </c>
      <c r="Z25" s="2">
        <f>Z85</f>
        <v>0</v>
      </c>
      <c r="AA25" s="2" t="s">
        <v>135</v>
      </c>
      <c r="AB25" s="2" t="s">
        <v>135</v>
      </c>
      <c r="AC25" s="2">
        <f t="shared" ref="AC25:AL25" si="11">AC85</f>
        <v>0</v>
      </c>
      <c r="AD25" s="2">
        <f t="shared" si="11"/>
        <v>0</v>
      </c>
      <c r="AE25" s="2">
        <f t="shared" si="11"/>
        <v>0</v>
      </c>
      <c r="AF25" s="2" t="s">
        <v>135</v>
      </c>
      <c r="AG25" s="2">
        <f t="shared" si="11"/>
        <v>0</v>
      </c>
      <c r="AH25" s="2" t="s">
        <v>135</v>
      </c>
      <c r="AI25" s="2">
        <f t="shared" si="11"/>
        <v>0</v>
      </c>
      <c r="AJ25" s="2" t="s">
        <v>135</v>
      </c>
      <c r="AK25" s="2">
        <f t="shared" si="11"/>
        <v>0</v>
      </c>
      <c r="AL25" s="2">
        <f t="shared" si="11"/>
        <v>0</v>
      </c>
      <c r="AM25" s="20" t="s">
        <v>135</v>
      </c>
      <c r="AO25" s="37"/>
      <c r="AP25" s="37"/>
    </row>
    <row r="26" spans="1:42" ht="17" x14ac:dyDescent="0.2">
      <c r="A26" s="22" t="s">
        <v>50</v>
      </c>
      <c r="B26" s="22" t="s">
        <v>51</v>
      </c>
      <c r="C26" s="23" t="s">
        <v>199</v>
      </c>
      <c r="D26" s="3" t="s">
        <v>135</v>
      </c>
      <c r="E26" s="3" t="s">
        <v>135</v>
      </c>
      <c r="F26" s="3" t="s">
        <v>135</v>
      </c>
      <c r="G26" s="3" t="s">
        <v>135</v>
      </c>
      <c r="H26" s="3" t="s">
        <v>135</v>
      </c>
      <c r="I26" s="3" t="s">
        <v>135</v>
      </c>
      <c r="J26" s="2" t="s">
        <v>135</v>
      </c>
      <c r="K26" s="2">
        <f>K86</f>
        <v>0</v>
      </c>
      <c r="L26" s="2">
        <v>0</v>
      </c>
      <c r="M26" s="2">
        <v>0</v>
      </c>
      <c r="N26" s="2">
        <v>0</v>
      </c>
      <c r="O26" s="2">
        <v>0</v>
      </c>
      <c r="P26" s="2">
        <f>P86</f>
        <v>26.225833300000001</v>
      </c>
      <c r="Q26" s="2" t="s">
        <v>135</v>
      </c>
      <c r="R26" s="2" t="s">
        <v>135</v>
      </c>
      <c r="S26" s="2" t="s">
        <v>135</v>
      </c>
      <c r="T26" s="2" t="s">
        <v>135</v>
      </c>
      <c r="U26" s="2">
        <f>U86</f>
        <v>0</v>
      </c>
      <c r="V26" s="2" t="s">
        <v>135</v>
      </c>
      <c r="W26" s="2">
        <f>W86</f>
        <v>0</v>
      </c>
      <c r="X26" s="2">
        <v>0</v>
      </c>
      <c r="Y26" s="2">
        <f>Y86</f>
        <v>0</v>
      </c>
      <c r="Z26" s="2">
        <f>Z86</f>
        <v>26.225833300000001</v>
      </c>
      <c r="AA26" s="2" t="s">
        <v>135</v>
      </c>
      <c r="AB26" s="2" t="s">
        <v>135</v>
      </c>
      <c r="AC26" s="2">
        <f t="shared" ref="AC26:AL26" si="12">AC86</f>
        <v>0</v>
      </c>
      <c r="AD26" s="2">
        <f t="shared" si="12"/>
        <v>0.43201641700000004</v>
      </c>
      <c r="AE26" s="2">
        <f t="shared" si="12"/>
        <v>3.2342503333333337</v>
      </c>
      <c r="AF26" s="2" t="s">
        <v>135</v>
      </c>
      <c r="AG26" s="2">
        <f t="shared" si="12"/>
        <v>5.6976000000000004</v>
      </c>
      <c r="AH26" s="2" t="s">
        <v>135</v>
      </c>
      <c r="AI26" s="2">
        <f t="shared" si="12"/>
        <v>5.0697911083333338</v>
      </c>
      <c r="AJ26" s="2" t="s">
        <v>135</v>
      </c>
      <c r="AK26" s="2">
        <f t="shared" si="12"/>
        <v>14.001641441666669</v>
      </c>
      <c r="AL26" s="2">
        <f t="shared" si="12"/>
        <v>0.43201641700000004</v>
      </c>
      <c r="AM26" s="20" t="s">
        <v>135</v>
      </c>
      <c r="AO26" s="37"/>
      <c r="AP26" s="37"/>
    </row>
    <row r="27" spans="1:42" ht="17" x14ac:dyDescent="0.2">
      <c r="A27" s="22">
        <v>1</v>
      </c>
      <c r="B27" s="22" t="s">
        <v>138</v>
      </c>
      <c r="C27" s="23" t="s">
        <v>199</v>
      </c>
      <c r="D27" s="3" t="s">
        <v>135</v>
      </c>
      <c r="E27" s="3" t="s">
        <v>135</v>
      </c>
      <c r="F27" s="3" t="s">
        <v>135</v>
      </c>
      <c r="G27" s="3" t="s">
        <v>135</v>
      </c>
      <c r="H27" s="3" t="s">
        <v>135</v>
      </c>
      <c r="I27" s="3" t="s">
        <v>135</v>
      </c>
      <c r="J27" s="2" t="s">
        <v>135</v>
      </c>
      <c r="K27" s="2">
        <f>K28+K48+K82+K85+K86</f>
        <v>5.5266864583526401</v>
      </c>
      <c r="L27" s="2">
        <v>0</v>
      </c>
      <c r="M27" s="2">
        <v>0</v>
      </c>
      <c r="N27" s="2">
        <v>0</v>
      </c>
      <c r="O27" s="2">
        <v>0</v>
      </c>
      <c r="P27" s="1">
        <f>P28+P48+P82+P85+P86</f>
        <v>63.325443300000003</v>
      </c>
      <c r="Q27" s="2" t="s">
        <v>135</v>
      </c>
      <c r="R27" s="2" t="s">
        <v>135</v>
      </c>
      <c r="S27" s="2" t="s">
        <v>135</v>
      </c>
      <c r="T27" s="2" t="s">
        <v>135</v>
      </c>
      <c r="U27" s="2">
        <f>U28+U48+U82+U85+U86</f>
        <v>5.5266864583526401</v>
      </c>
      <c r="V27" s="2" t="s">
        <v>135</v>
      </c>
      <c r="W27" s="2">
        <f>W28+W48+W82+W85+W86</f>
        <v>5.5266864583526401</v>
      </c>
      <c r="X27" s="2">
        <v>0</v>
      </c>
      <c r="Y27" s="1">
        <f>Y28+Y48+Y82+Y85+Y86</f>
        <v>0</v>
      </c>
      <c r="Z27" s="2">
        <f>Z28+Z48+Z82+Z85+Z86</f>
        <v>63.325443300000003</v>
      </c>
      <c r="AA27" s="2" t="s">
        <v>135</v>
      </c>
      <c r="AB27" s="2" t="s">
        <v>135</v>
      </c>
      <c r="AC27" s="2">
        <f t="shared" ref="AC27:AL27" si="13">AC28+AC48+AC82+AC85+AC86</f>
        <v>5.5274999999999999</v>
      </c>
      <c r="AD27" s="2">
        <f t="shared" si="13"/>
        <v>5.9598742969999998</v>
      </c>
      <c r="AE27" s="2">
        <f t="shared" si="13"/>
        <v>12.950430333333333</v>
      </c>
      <c r="AF27" s="2" t="s">
        <v>135</v>
      </c>
      <c r="AG27" s="2">
        <f t="shared" si="13"/>
        <v>16.046062800000001</v>
      </c>
      <c r="AH27" s="2" t="s">
        <v>135</v>
      </c>
      <c r="AI27" s="2">
        <f t="shared" si="13"/>
        <v>16.577555908333334</v>
      </c>
      <c r="AJ27" s="2" t="s">
        <v>135</v>
      </c>
      <c r="AK27" s="2">
        <f t="shared" si="13"/>
        <v>51.101549041666672</v>
      </c>
      <c r="AL27" s="2">
        <f t="shared" si="13"/>
        <v>5.9598742969999998</v>
      </c>
      <c r="AM27" s="20" t="s">
        <v>135</v>
      </c>
      <c r="AO27" s="37"/>
      <c r="AP27" s="37"/>
    </row>
    <row r="28" spans="1:42" ht="17" x14ac:dyDescent="0.2">
      <c r="A28" s="24" t="s">
        <v>103</v>
      </c>
      <c r="B28" s="22" t="s">
        <v>52</v>
      </c>
      <c r="C28" s="23" t="s">
        <v>199</v>
      </c>
      <c r="D28" s="2" t="s">
        <v>135</v>
      </c>
      <c r="E28" s="2" t="s">
        <v>135</v>
      </c>
      <c r="F28" s="3" t="s">
        <v>135</v>
      </c>
      <c r="G28" s="3" t="s">
        <v>135</v>
      </c>
      <c r="H28" s="3" t="s">
        <v>135</v>
      </c>
      <c r="I28" s="3" t="s">
        <v>135</v>
      </c>
      <c r="J28" s="2" t="s">
        <v>135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 t="s">
        <v>135</v>
      </c>
      <c r="R28" s="2" t="s">
        <v>135</v>
      </c>
      <c r="S28" s="2" t="s">
        <v>135</v>
      </c>
      <c r="T28" s="2" t="s">
        <v>135</v>
      </c>
      <c r="U28" s="2">
        <v>0</v>
      </c>
      <c r="V28" s="2" t="s">
        <v>135</v>
      </c>
      <c r="W28" s="2">
        <v>0</v>
      </c>
      <c r="X28" s="2">
        <v>0</v>
      </c>
      <c r="Y28" s="2">
        <v>0</v>
      </c>
      <c r="Z28" s="2">
        <v>0</v>
      </c>
      <c r="AA28" s="2" t="s">
        <v>135</v>
      </c>
      <c r="AB28" s="2" t="s">
        <v>135</v>
      </c>
      <c r="AC28" s="2">
        <v>0</v>
      </c>
      <c r="AD28" s="2">
        <v>0</v>
      </c>
      <c r="AE28" s="2">
        <v>0</v>
      </c>
      <c r="AF28" s="2" t="s">
        <v>135</v>
      </c>
      <c r="AG28" s="2">
        <v>0</v>
      </c>
      <c r="AH28" s="2" t="s">
        <v>135</v>
      </c>
      <c r="AI28" s="2">
        <v>0</v>
      </c>
      <c r="AJ28" s="2" t="s">
        <v>135</v>
      </c>
      <c r="AK28" s="2">
        <f t="shared" ref="AK28" si="14">AC28+AE28+AG28+AI28</f>
        <v>0</v>
      </c>
      <c r="AL28" s="2">
        <f t="shared" ref="AL28:AL47" si="15">AD28</f>
        <v>0</v>
      </c>
      <c r="AM28" s="20" t="s">
        <v>135</v>
      </c>
      <c r="AO28" s="37"/>
      <c r="AP28" s="37"/>
    </row>
    <row r="29" spans="1:42" ht="34" x14ac:dyDescent="0.2">
      <c r="A29" s="25" t="s">
        <v>104</v>
      </c>
      <c r="B29" s="22" t="s">
        <v>53</v>
      </c>
      <c r="C29" s="23" t="s">
        <v>199</v>
      </c>
      <c r="D29" s="2" t="s">
        <v>135</v>
      </c>
      <c r="E29" s="2" t="s">
        <v>135</v>
      </c>
      <c r="F29" s="3" t="s">
        <v>135</v>
      </c>
      <c r="G29" s="3" t="s">
        <v>135</v>
      </c>
      <c r="H29" s="3" t="s">
        <v>135</v>
      </c>
      <c r="I29" s="3" t="s">
        <v>135</v>
      </c>
      <c r="J29" s="2" t="s">
        <v>135</v>
      </c>
      <c r="K29" s="2" t="s">
        <v>135</v>
      </c>
      <c r="L29" s="2">
        <v>0</v>
      </c>
      <c r="M29" s="2">
        <v>0</v>
      </c>
      <c r="N29" s="2">
        <v>0</v>
      </c>
      <c r="O29" s="2">
        <v>0</v>
      </c>
      <c r="P29" s="2" t="s">
        <v>135</v>
      </c>
      <c r="Q29" s="2" t="s">
        <v>135</v>
      </c>
      <c r="R29" s="2" t="s">
        <v>135</v>
      </c>
      <c r="S29" s="2" t="s">
        <v>135</v>
      </c>
      <c r="T29" s="2" t="s">
        <v>135</v>
      </c>
      <c r="U29" s="2" t="s">
        <v>135</v>
      </c>
      <c r="V29" s="2" t="s">
        <v>135</v>
      </c>
      <c r="W29" s="2" t="s">
        <v>135</v>
      </c>
      <c r="X29" s="2">
        <v>0</v>
      </c>
      <c r="Y29" s="2" t="s">
        <v>135</v>
      </c>
      <c r="Z29" s="2" t="s">
        <v>135</v>
      </c>
      <c r="AA29" s="2" t="s">
        <v>135</v>
      </c>
      <c r="AB29" s="2" t="s">
        <v>135</v>
      </c>
      <c r="AC29" s="2" t="s">
        <v>135</v>
      </c>
      <c r="AD29" s="2">
        <v>0</v>
      </c>
      <c r="AE29" s="2">
        <v>0</v>
      </c>
      <c r="AF29" s="2" t="s">
        <v>135</v>
      </c>
      <c r="AG29" s="2">
        <v>0</v>
      </c>
      <c r="AH29" s="2" t="s">
        <v>135</v>
      </c>
      <c r="AI29" s="2">
        <v>0</v>
      </c>
      <c r="AJ29" s="2" t="s">
        <v>135</v>
      </c>
      <c r="AK29" s="2">
        <v>0</v>
      </c>
      <c r="AL29" s="2">
        <f t="shared" si="15"/>
        <v>0</v>
      </c>
      <c r="AM29" s="20" t="s">
        <v>135</v>
      </c>
      <c r="AO29" s="37"/>
      <c r="AP29" s="37"/>
    </row>
    <row r="30" spans="1:42" ht="51" x14ac:dyDescent="0.2">
      <c r="A30" s="22" t="s">
        <v>54</v>
      </c>
      <c r="B30" s="22" t="s">
        <v>55</v>
      </c>
      <c r="C30" s="23" t="s">
        <v>199</v>
      </c>
      <c r="D30" s="2" t="s">
        <v>135</v>
      </c>
      <c r="E30" s="2" t="s">
        <v>135</v>
      </c>
      <c r="F30" s="3" t="s">
        <v>135</v>
      </c>
      <c r="G30" s="3" t="s">
        <v>135</v>
      </c>
      <c r="H30" s="3" t="s">
        <v>135</v>
      </c>
      <c r="I30" s="3" t="s">
        <v>135</v>
      </c>
      <c r="J30" s="2" t="s">
        <v>135</v>
      </c>
      <c r="K30" s="2" t="s">
        <v>135</v>
      </c>
      <c r="L30" s="2">
        <v>0</v>
      </c>
      <c r="M30" s="2">
        <v>0</v>
      </c>
      <c r="N30" s="2">
        <v>0</v>
      </c>
      <c r="O30" s="2">
        <v>0</v>
      </c>
      <c r="P30" s="2" t="s">
        <v>135</v>
      </c>
      <c r="Q30" s="2" t="s">
        <v>135</v>
      </c>
      <c r="R30" s="2" t="s">
        <v>135</v>
      </c>
      <c r="S30" s="2" t="s">
        <v>135</v>
      </c>
      <c r="T30" s="2" t="s">
        <v>135</v>
      </c>
      <c r="U30" s="2" t="s">
        <v>135</v>
      </c>
      <c r="V30" s="2" t="s">
        <v>135</v>
      </c>
      <c r="W30" s="2" t="s">
        <v>135</v>
      </c>
      <c r="X30" s="2">
        <v>0</v>
      </c>
      <c r="Y30" s="2" t="s">
        <v>135</v>
      </c>
      <c r="Z30" s="2" t="s">
        <v>135</v>
      </c>
      <c r="AA30" s="2" t="s">
        <v>135</v>
      </c>
      <c r="AB30" s="2" t="s">
        <v>135</v>
      </c>
      <c r="AC30" s="2" t="s">
        <v>135</v>
      </c>
      <c r="AD30" s="2">
        <v>0</v>
      </c>
      <c r="AE30" s="2">
        <v>0</v>
      </c>
      <c r="AF30" s="2" t="s">
        <v>135</v>
      </c>
      <c r="AG30" s="2">
        <v>0</v>
      </c>
      <c r="AH30" s="2" t="s">
        <v>135</v>
      </c>
      <c r="AI30" s="2">
        <v>0</v>
      </c>
      <c r="AJ30" s="2" t="s">
        <v>135</v>
      </c>
      <c r="AK30" s="3" t="s">
        <v>135</v>
      </c>
      <c r="AL30" s="2">
        <f t="shared" si="15"/>
        <v>0</v>
      </c>
      <c r="AM30" s="20" t="s">
        <v>135</v>
      </c>
      <c r="AO30" s="37"/>
      <c r="AP30" s="37"/>
    </row>
    <row r="31" spans="1:42" ht="51" x14ac:dyDescent="0.2">
      <c r="A31" s="22" t="s">
        <v>56</v>
      </c>
      <c r="B31" s="22" t="s">
        <v>57</v>
      </c>
      <c r="C31" s="23" t="s">
        <v>199</v>
      </c>
      <c r="D31" s="2" t="s">
        <v>135</v>
      </c>
      <c r="E31" s="2" t="s">
        <v>135</v>
      </c>
      <c r="F31" s="3" t="s">
        <v>135</v>
      </c>
      <c r="G31" s="3" t="s">
        <v>135</v>
      </c>
      <c r="H31" s="3" t="s">
        <v>135</v>
      </c>
      <c r="I31" s="3" t="s">
        <v>135</v>
      </c>
      <c r="J31" s="2" t="s">
        <v>135</v>
      </c>
      <c r="K31" s="2" t="s">
        <v>135</v>
      </c>
      <c r="L31" s="2">
        <v>0</v>
      </c>
      <c r="M31" s="2">
        <v>0</v>
      </c>
      <c r="N31" s="2">
        <v>0</v>
      </c>
      <c r="O31" s="2">
        <v>0</v>
      </c>
      <c r="P31" s="2" t="s">
        <v>135</v>
      </c>
      <c r="Q31" s="2" t="s">
        <v>135</v>
      </c>
      <c r="R31" s="2" t="s">
        <v>135</v>
      </c>
      <c r="S31" s="2" t="s">
        <v>135</v>
      </c>
      <c r="T31" s="2" t="s">
        <v>135</v>
      </c>
      <c r="U31" s="2" t="s">
        <v>135</v>
      </c>
      <c r="V31" s="2" t="s">
        <v>135</v>
      </c>
      <c r="W31" s="2" t="s">
        <v>135</v>
      </c>
      <c r="X31" s="2">
        <v>0</v>
      </c>
      <c r="Y31" s="2" t="s">
        <v>135</v>
      </c>
      <c r="Z31" s="2" t="s">
        <v>135</v>
      </c>
      <c r="AA31" s="2" t="s">
        <v>135</v>
      </c>
      <c r="AB31" s="2" t="s">
        <v>135</v>
      </c>
      <c r="AC31" s="2" t="s">
        <v>135</v>
      </c>
      <c r="AD31" s="2">
        <v>0</v>
      </c>
      <c r="AE31" s="2">
        <v>0</v>
      </c>
      <c r="AF31" s="2" t="s">
        <v>135</v>
      </c>
      <c r="AG31" s="2">
        <v>0</v>
      </c>
      <c r="AH31" s="2" t="s">
        <v>135</v>
      </c>
      <c r="AI31" s="2">
        <v>0</v>
      </c>
      <c r="AJ31" s="2" t="s">
        <v>135</v>
      </c>
      <c r="AK31" s="3" t="s">
        <v>135</v>
      </c>
      <c r="AL31" s="2">
        <f t="shared" si="15"/>
        <v>0</v>
      </c>
      <c r="AM31" s="20" t="s">
        <v>135</v>
      </c>
      <c r="AO31" s="37"/>
      <c r="AP31" s="37"/>
    </row>
    <row r="32" spans="1:42" ht="34" x14ac:dyDescent="0.2">
      <c r="A32" s="22" t="s">
        <v>58</v>
      </c>
      <c r="B32" s="22" t="s">
        <v>59</v>
      </c>
      <c r="C32" s="23" t="s">
        <v>199</v>
      </c>
      <c r="D32" s="2" t="s">
        <v>135</v>
      </c>
      <c r="E32" s="2" t="s">
        <v>135</v>
      </c>
      <c r="F32" s="3" t="s">
        <v>135</v>
      </c>
      <c r="G32" s="3" t="s">
        <v>135</v>
      </c>
      <c r="H32" s="3" t="s">
        <v>135</v>
      </c>
      <c r="I32" s="3" t="s">
        <v>135</v>
      </c>
      <c r="J32" s="2" t="s">
        <v>135</v>
      </c>
      <c r="K32" s="2" t="s">
        <v>135</v>
      </c>
      <c r="L32" s="2">
        <v>0</v>
      </c>
      <c r="M32" s="2">
        <v>0</v>
      </c>
      <c r="N32" s="2">
        <v>0</v>
      </c>
      <c r="O32" s="2">
        <v>0</v>
      </c>
      <c r="P32" s="2" t="s">
        <v>135</v>
      </c>
      <c r="Q32" s="2" t="s">
        <v>135</v>
      </c>
      <c r="R32" s="2" t="s">
        <v>135</v>
      </c>
      <c r="S32" s="2" t="s">
        <v>135</v>
      </c>
      <c r="T32" s="2" t="s">
        <v>135</v>
      </c>
      <c r="U32" s="2" t="s">
        <v>135</v>
      </c>
      <c r="V32" s="2" t="s">
        <v>135</v>
      </c>
      <c r="W32" s="2" t="s">
        <v>135</v>
      </c>
      <c r="X32" s="2">
        <v>0</v>
      </c>
      <c r="Y32" s="2" t="s">
        <v>135</v>
      </c>
      <c r="Z32" s="2" t="s">
        <v>135</v>
      </c>
      <c r="AA32" s="2" t="s">
        <v>135</v>
      </c>
      <c r="AB32" s="2" t="s">
        <v>135</v>
      </c>
      <c r="AC32" s="2" t="s">
        <v>135</v>
      </c>
      <c r="AD32" s="2">
        <v>0</v>
      </c>
      <c r="AE32" s="2">
        <v>0</v>
      </c>
      <c r="AF32" s="2" t="s">
        <v>135</v>
      </c>
      <c r="AG32" s="2">
        <v>0</v>
      </c>
      <c r="AH32" s="2" t="s">
        <v>135</v>
      </c>
      <c r="AI32" s="2">
        <v>0</v>
      </c>
      <c r="AJ32" s="2" t="s">
        <v>135</v>
      </c>
      <c r="AK32" s="3" t="s">
        <v>135</v>
      </c>
      <c r="AL32" s="2">
        <f t="shared" si="15"/>
        <v>0</v>
      </c>
      <c r="AM32" s="20" t="s">
        <v>135</v>
      </c>
      <c r="AO32" s="37"/>
      <c r="AP32" s="37"/>
    </row>
    <row r="33" spans="1:42" ht="34" x14ac:dyDescent="0.2">
      <c r="A33" s="25" t="s">
        <v>105</v>
      </c>
      <c r="B33" s="22" t="s">
        <v>60</v>
      </c>
      <c r="C33" s="23" t="s">
        <v>199</v>
      </c>
      <c r="D33" s="2" t="s">
        <v>135</v>
      </c>
      <c r="E33" s="2" t="s">
        <v>135</v>
      </c>
      <c r="F33" s="3" t="s">
        <v>135</v>
      </c>
      <c r="G33" s="3" t="s">
        <v>135</v>
      </c>
      <c r="H33" s="3" t="s">
        <v>135</v>
      </c>
      <c r="I33" s="3" t="s">
        <v>135</v>
      </c>
      <c r="J33" s="2" t="s">
        <v>135</v>
      </c>
      <c r="K33" s="2" t="s">
        <v>135</v>
      </c>
      <c r="L33" s="2">
        <v>0</v>
      </c>
      <c r="M33" s="2">
        <v>0</v>
      </c>
      <c r="N33" s="2">
        <v>0</v>
      </c>
      <c r="O33" s="2">
        <v>0</v>
      </c>
      <c r="P33" s="2" t="s">
        <v>135</v>
      </c>
      <c r="Q33" s="2" t="s">
        <v>135</v>
      </c>
      <c r="R33" s="2" t="s">
        <v>135</v>
      </c>
      <c r="S33" s="2" t="s">
        <v>135</v>
      </c>
      <c r="T33" s="2" t="s">
        <v>135</v>
      </c>
      <c r="U33" s="2" t="s">
        <v>135</v>
      </c>
      <c r="V33" s="2" t="s">
        <v>135</v>
      </c>
      <c r="W33" s="2" t="s">
        <v>135</v>
      </c>
      <c r="X33" s="2">
        <v>0</v>
      </c>
      <c r="Y33" s="2" t="s">
        <v>135</v>
      </c>
      <c r="Z33" s="2" t="s">
        <v>135</v>
      </c>
      <c r="AA33" s="2" t="s">
        <v>135</v>
      </c>
      <c r="AB33" s="2" t="s">
        <v>135</v>
      </c>
      <c r="AC33" s="2" t="s">
        <v>135</v>
      </c>
      <c r="AD33" s="2">
        <v>0</v>
      </c>
      <c r="AE33" s="2">
        <v>0</v>
      </c>
      <c r="AF33" s="2" t="s">
        <v>135</v>
      </c>
      <c r="AG33" s="2">
        <v>0</v>
      </c>
      <c r="AH33" s="2" t="s">
        <v>135</v>
      </c>
      <c r="AI33" s="2">
        <v>0</v>
      </c>
      <c r="AJ33" s="2" t="s">
        <v>135</v>
      </c>
      <c r="AK33" s="3" t="s">
        <v>135</v>
      </c>
      <c r="AL33" s="2">
        <f t="shared" si="15"/>
        <v>0</v>
      </c>
      <c r="AM33" s="20" t="s">
        <v>135</v>
      </c>
      <c r="AO33" s="37"/>
      <c r="AP33" s="37"/>
    </row>
    <row r="34" spans="1:42" ht="51" x14ac:dyDescent="0.2">
      <c r="A34" s="22" t="s">
        <v>61</v>
      </c>
      <c r="B34" s="22" t="s">
        <v>106</v>
      </c>
      <c r="C34" s="23" t="s">
        <v>199</v>
      </c>
      <c r="D34" s="2" t="s">
        <v>135</v>
      </c>
      <c r="E34" s="2" t="s">
        <v>135</v>
      </c>
      <c r="F34" s="3" t="s">
        <v>135</v>
      </c>
      <c r="G34" s="3" t="s">
        <v>135</v>
      </c>
      <c r="H34" s="3" t="s">
        <v>135</v>
      </c>
      <c r="I34" s="3" t="s">
        <v>135</v>
      </c>
      <c r="J34" s="2" t="s">
        <v>135</v>
      </c>
      <c r="K34" s="2" t="s">
        <v>135</v>
      </c>
      <c r="L34" s="2">
        <v>0</v>
      </c>
      <c r="M34" s="2">
        <v>0</v>
      </c>
      <c r="N34" s="2">
        <v>0</v>
      </c>
      <c r="O34" s="2">
        <v>0</v>
      </c>
      <c r="P34" s="2" t="s">
        <v>135</v>
      </c>
      <c r="Q34" s="2" t="s">
        <v>135</v>
      </c>
      <c r="R34" s="2" t="s">
        <v>135</v>
      </c>
      <c r="S34" s="2" t="s">
        <v>135</v>
      </c>
      <c r="T34" s="2" t="s">
        <v>135</v>
      </c>
      <c r="U34" s="2" t="s">
        <v>135</v>
      </c>
      <c r="V34" s="2" t="s">
        <v>135</v>
      </c>
      <c r="W34" s="2" t="s">
        <v>135</v>
      </c>
      <c r="X34" s="2">
        <v>0</v>
      </c>
      <c r="Y34" s="2" t="s">
        <v>135</v>
      </c>
      <c r="Z34" s="2" t="s">
        <v>135</v>
      </c>
      <c r="AA34" s="2" t="s">
        <v>135</v>
      </c>
      <c r="AB34" s="2" t="s">
        <v>135</v>
      </c>
      <c r="AC34" s="2" t="s">
        <v>135</v>
      </c>
      <c r="AD34" s="2">
        <v>0</v>
      </c>
      <c r="AE34" s="2">
        <v>0</v>
      </c>
      <c r="AF34" s="2" t="s">
        <v>135</v>
      </c>
      <c r="AG34" s="2">
        <v>0</v>
      </c>
      <c r="AH34" s="2" t="s">
        <v>135</v>
      </c>
      <c r="AI34" s="2">
        <v>0</v>
      </c>
      <c r="AJ34" s="2" t="s">
        <v>135</v>
      </c>
      <c r="AK34" s="3" t="s">
        <v>135</v>
      </c>
      <c r="AL34" s="2">
        <f t="shared" si="15"/>
        <v>0</v>
      </c>
      <c r="AM34" s="20" t="s">
        <v>135</v>
      </c>
      <c r="AO34" s="37"/>
      <c r="AP34" s="37"/>
    </row>
    <row r="35" spans="1:42" ht="34" x14ac:dyDescent="0.2">
      <c r="A35" s="22" t="s">
        <v>62</v>
      </c>
      <c r="B35" s="22" t="s">
        <v>63</v>
      </c>
      <c r="C35" s="23" t="s">
        <v>199</v>
      </c>
      <c r="D35" s="2" t="s">
        <v>135</v>
      </c>
      <c r="E35" s="2" t="s">
        <v>135</v>
      </c>
      <c r="F35" s="3" t="s">
        <v>135</v>
      </c>
      <c r="G35" s="3" t="s">
        <v>135</v>
      </c>
      <c r="H35" s="3" t="s">
        <v>135</v>
      </c>
      <c r="I35" s="3" t="s">
        <v>135</v>
      </c>
      <c r="J35" s="2" t="s">
        <v>135</v>
      </c>
      <c r="K35" s="2" t="s">
        <v>135</v>
      </c>
      <c r="L35" s="2">
        <v>0</v>
      </c>
      <c r="M35" s="2">
        <v>0</v>
      </c>
      <c r="N35" s="2">
        <v>0</v>
      </c>
      <c r="O35" s="2">
        <v>0</v>
      </c>
      <c r="P35" s="2" t="s">
        <v>135</v>
      </c>
      <c r="Q35" s="2" t="s">
        <v>135</v>
      </c>
      <c r="R35" s="2" t="s">
        <v>135</v>
      </c>
      <c r="S35" s="2" t="s">
        <v>135</v>
      </c>
      <c r="T35" s="2" t="s">
        <v>135</v>
      </c>
      <c r="U35" s="2" t="s">
        <v>135</v>
      </c>
      <c r="V35" s="2" t="s">
        <v>135</v>
      </c>
      <c r="W35" s="2" t="s">
        <v>135</v>
      </c>
      <c r="X35" s="2">
        <v>0</v>
      </c>
      <c r="Y35" s="2" t="s">
        <v>135</v>
      </c>
      <c r="Z35" s="2" t="s">
        <v>135</v>
      </c>
      <c r="AA35" s="2" t="s">
        <v>135</v>
      </c>
      <c r="AB35" s="2" t="s">
        <v>135</v>
      </c>
      <c r="AC35" s="2" t="s">
        <v>135</v>
      </c>
      <c r="AD35" s="2">
        <v>0</v>
      </c>
      <c r="AE35" s="2">
        <v>0</v>
      </c>
      <c r="AF35" s="2" t="s">
        <v>135</v>
      </c>
      <c r="AG35" s="2">
        <v>0</v>
      </c>
      <c r="AH35" s="2" t="s">
        <v>135</v>
      </c>
      <c r="AI35" s="2">
        <v>0</v>
      </c>
      <c r="AJ35" s="2" t="s">
        <v>135</v>
      </c>
      <c r="AK35" s="3" t="s">
        <v>135</v>
      </c>
      <c r="AL35" s="2">
        <f t="shared" si="15"/>
        <v>0</v>
      </c>
      <c r="AM35" s="20" t="s">
        <v>135</v>
      </c>
      <c r="AO35" s="37"/>
      <c r="AP35" s="37"/>
    </row>
    <row r="36" spans="1:42" ht="34" x14ac:dyDescent="0.2">
      <c r="A36" s="25" t="s">
        <v>107</v>
      </c>
      <c r="B36" s="22" t="s">
        <v>108</v>
      </c>
      <c r="C36" s="23" t="s">
        <v>199</v>
      </c>
      <c r="D36" s="2" t="s">
        <v>135</v>
      </c>
      <c r="E36" s="2" t="s">
        <v>135</v>
      </c>
      <c r="F36" s="3" t="s">
        <v>135</v>
      </c>
      <c r="G36" s="3" t="s">
        <v>135</v>
      </c>
      <c r="H36" s="3" t="s">
        <v>135</v>
      </c>
      <c r="I36" s="3" t="s">
        <v>135</v>
      </c>
      <c r="J36" s="3" t="s">
        <v>135</v>
      </c>
      <c r="K36" s="2" t="s">
        <v>135</v>
      </c>
      <c r="L36" s="2">
        <v>0</v>
      </c>
      <c r="M36" s="2">
        <v>0</v>
      </c>
      <c r="N36" s="2">
        <v>0</v>
      </c>
      <c r="O36" s="2">
        <v>0</v>
      </c>
      <c r="P36" s="2" t="s">
        <v>135</v>
      </c>
      <c r="Q36" s="3" t="s">
        <v>135</v>
      </c>
      <c r="R36" s="3" t="s">
        <v>135</v>
      </c>
      <c r="S36" s="3" t="s">
        <v>135</v>
      </c>
      <c r="T36" s="3" t="s">
        <v>135</v>
      </c>
      <c r="U36" s="2" t="s">
        <v>135</v>
      </c>
      <c r="V36" s="3" t="s">
        <v>135</v>
      </c>
      <c r="W36" s="2" t="s">
        <v>135</v>
      </c>
      <c r="X36" s="2">
        <v>0</v>
      </c>
      <c r="Y36" s="3" t="s">
        <v>135</v>
      </c>
      <c r="Z36" s="2" t="s">
        <v>135</v>
      </c>
      <c r="AA36" s="2" t="s">
        <v>135</v>
      </c>
      <c r="AB36" s="2" t="s">
        <v>135</v>
      </c>
      <c r="AC36" s="2" t="s">
        <v>135</v>
      </c>
      <c r="AD36" s="2">
        <v>0</v>
      </c>
      <c r="AE36" s="2">
        <v>0</v>
      </c>
      <c r="AF36" s="2" t="s">
        <v>135</v>
      </c>
      <c r="AG36" s="2">
        <v>0</v>
      </c>
      <c r="AH36" s="2" t="s">
        <v>135</v>
      </c>
      <c r="AI36" s="2">
        <v>0</v>
      </c>
      <c r="AJ36" s="2" t="s">
        <v>135</v>
      </c>
      <c r="AK36" s="3" t="s">
        <v>135</v>
      </c>
      <c r="AL36" s="2">
        <f t="shared" si="15"/>
        <v>0</v>
      </c>
      <c r="AM36" s="20" t="s">
        <v>135</v>
      </c>
      <c r="AO36" s="37"/>
      <c r="AP36" s="37"/>
    </row>
    <row r="37" spans="1:42" ht="34" x14ac:dyDescent="0.2">
      <c r="A37" s="22" t="s">
        <v>64</v>
      </c>
      <c r="B37" s="22" t="s">
        <v>65</v>
      </c>
      <c r="C37" s="23" t="s">
        <v>199</v>
      </c>
      <c r="D37" s="2" t="s">
        <v>135</v>
      </c>
      <c r="E37" s="2" t="s">
        <v>135</v>
      </c>
      <c r="F37" s="3" t="s">
        <v>135</v>
      </c>
      <c r="G37" s="3" t="s">
        <v>135</v>
      </c>
      <c r="H37" s="3" t="s">
        <v>135</v>
      </c>
      <c r="I37" s="3" t="s">
        <v>135</v>
      </c>
      <c r="J37" s="3" t="s">
        <v>135</v>
      </c>
      <c r="K37" s="2" t="s">
        <v>135</v>
      </c>
      <c r="L37" s="2">
        <v>0</v>
      </c>
      <c r="M37" s="2">
        <v>0</v>
      </c>
      <c r="N37" s="2">
        <v>0</v>
      </c>
      <c r="O37" s="2">
        <v>0</v>
      </c>
      <c r="P37" s="2" t="s">
        <v>135</v>
      </c>
      <c r="Q37" s="3" t="s">
        <v>135</v>
      </c>
      <c r="R37" s="3" t="s">
        <v>135</v>
      </c>
      <c r="S37" s="3" t="s">
        <v>135</v>
      </c>
      <c r="T37" s="3" t="s">
        <v>135</v>
      </c>
      <c r="U37" s="2" t="s">
        <v>135</v>
      </c>
      <c r="V37" s="3" t="s">
        <v>135</v>
      </c>
      <c r="W37" s="2" t="s">
        <v>135</v>
      </c>
      <c r="X37" s="2">
        <v>0</v>
      </c>
      <c r="Y37" s="3" t="s">
        <v>135</v>
      </c>
      <c r="Z37" s="2" t="s">
        <v>135</v>
      </c>
      <c r="AA37" s="2" t="s">
        <v>135</v>
      </c>
      <c r="AB37" s="2" t="s">
        <v>135</v>
      </c>
      <c r="AC37" s="2" t="s">
        <v>135</v>
      </c>
      <c r="AD37" s="2">
        <v>0</v>
      </c>
      <c r="AE37" s="2">
        <v>0</v>
      </c>
      <c r="AF37" s="2" t="s">
        <v>135</v>
      </c>
      <c r="AG37" s="2">
        <v>0</v>
      </c>
      <c r="AH37" s="2" t="s">
        <v>135</v>
      </c>
      <c r="AI37" s="2">
        <v>0</v>
      </c>
      <c r="AJ37" s="2" t="s">
        <v>135</v>
      </c>
      <c r="AK37" s="3" t="s">
        <v>135</v>
      </c>
      <c r="AL37" s="2">
        <f t="shared" si="15"/>
        <v>0</v>
      </c>
      <c r="AM37" s="20" t="s">
        <v>135</v>
      </c>
      <c r="AO37" s="37"/>
      <c r="AP37" s="37"/>
    </row>
    <row r="38" spans="1:42" ht="68" x14ac:dyDescent="0.2">
      <c r="A38" s="22" t="s">
        <v>64</v>
      </c>
      <c r="B38" s="22" t="s">
        <v>109</v>
      </c>
      <c r="C38" s="23" t="s">
        <v>199</v>
      </c>
      <c r="D38" s="2" t="s">
        <v>135</v>
      </c>
      <c r="E38" s="2" t="s">
        <v>135</v>
      </c>
      <c r="F38" s="3" t="s">
        <v>135</v>
      </c>
      <c r="G38" s="3" t="s">
        <v>135</v>
      </c>
      <c r="H38" s="3" t="s">
        <v>135</v>
      </c>
      <c r="I38" s="3" t="s">
        <v>135</v>
      </c>
      <c r="J38" s="3" t="s">
        <v>135</v>
      </c>
      <c r="K38" s="2" t="s">
        <v>135</v>
      </c>
      <c r="L38" s="2">
        <v>0</v>
      </c>
      <c r="M38" s="2">
        <v>0</v>
      </c>
      <c r="N38" s="2">
        <v>0</v>
      </c>
      <c r="O38" s="2">
        <v>0</v>
      </c>
      <c r="P38" s="2" t="s">
        <v>135</v>
      </c>
      <c r="Q38" s="3" t="s">
        <v>135</v>
      </c>
      <c r="R38" s="3" t="s">
        <v>135</v>
      </c>
      <c r="S38" s="3" t="s">
        <v>135</v>
      </c>
      <c r="T38" s="3" t="s">
        <v>135</v>
      </c>
      <c r="U38" s="2" t="s">
        <v>135</v>
      </c>
      <c r="V38" s="3" t="s">
        <v>135</v>
      </c>
      <c r="W38" s="2" t="s">
        <v>135</v>
      </c>
      <c r="X38" s="2">
        <v>0</v>
      </c>
      <c r="Y38" s="3" t="s">
        <v>135</v>
      </c>
      <c r="Z38" s="2" t="s">
        <v>135</v>
      </c>
      <c r="AA38" s="2" t="s">
        <v>135</v>
      </c>
      <c r="AB38" s="2" t="s">
        <v>135</v>
      </c>
      <c r="AC38" s="2" t="s">
        <v>135</v>
      </c>
      <c r="AD38" s="2">
        <v>0</v>
      </c>
      <c r="AE38" s="2">
        <v>0</v>
      </c>
      <c r="AF38" s="2" t="s">
        <v>135</v>
      </c>
      <c r="AG38" s="2">
        <v>0</v>
      </c>
      <c r="AH38" s="2" t="s">
        <v>135</v>
      </c>
      <c r="AI38" s="2">
        <v>0</v>
      </c>
      <c r="AJ38" s="2" t="s">
        <v>135</v>
      </c>
      <c r="AK38" s="3" t="s">
        <v>135</v>
      </c>
      <c r="AL38" s="2">
        <f t="shared" si="15"/>
        <v>0</v>
      </c>
      <c r="AM38" s="20" t="s">
        <v>135</v>
      </c>
      <c r="AO38" s="37"/>
      <c r="AP38" s="37"/>
    </row>
    <row r="39" spans="1:42" ht="68" x14ac:dyDescent="0.2">
      <c r="A39" s="22" t="s">
        <v>64</v>
      </c>
      <c r="B39" s="22" t="s">
        <v>66</v>
      </c>
      <c r="C39" s="23" t="s">
        <v>199</v>
      </c>
      <c r="D39" s="2" t="s">
        <v>135</v>
      </c>
      <c r="E39" s="2" t="s">
        <v>135</v>
      </c>
      <c r="F39" s="3" t="s">
        <v>135</v>
      </c>
      <c r="G39" s="3" t="s">
        <v>135</v>
      </c>
      <c r="H39" s="3" t="s">
        <v>135</v>
      </c>
      <c r="I39" s="3" t="s">
        <v>135</v>
      </c>
      <c r="J39" s="3" t="s">
        <v>135</v>
      </c>
      <c r="K39" s="2" t="s">
        <v>135</v>
      </c>
      <c r="L39" s="2">
        <v>0</v>
      </c>
      <c r="M39" s="2">
        <v>0</v>
      </c>
      <c r="N39" s="2">
        <v>0</v>
      </c>
      <c r="O39" s="2">
        <v>0</v>
      </c>
      <c r="P39" s="2" t="s">
        <v>135</v>
      </c>
      <c r="Q39" s="3" t="s">
        <v>135</v>
      </c>
      <c r="R39" s="3" t="s">
        <v>135</v>
      </c>
      <c r="S39" s="3" t="s">
        <v>135</v>
      </c>
      <c r="T39" s="3" t="s">
        <v>135</v>
      </c>
      <c r="U39" s="2" t="s">
        <v>135</v>
      </c>
      <c r="V39" s="3" t="s">
        <v>135</v>
      </c>
      <c r="W39" s="2" t="s">
        <v>135</v>
      </c>
      <c r="X39" s="2">
        <v>0</v>
      </c>
      <c r="Y39" s="3" t="s">
        <v>135</v>
      </c>
      <c r="Z39" s="2" t="s">
        <v>135</v>
      </c>
      <c r="AA39" s="2" t="s">
        <v>135</v>
      </c>
      <c r="AB39" s="2" t="s">
        <v>135</v>
      </c>
      <c r="AC39" s="2" t="s">
        <v>135</v>
      </c>
      <c r="AD39" s="2">
        <v>0</v>
      </c>
      <c r="AE39" s="2">
        <v>0</v>
      </c>
      <c r="AF39" s="2" t="s">
        <v>135</v>
      </c>
      <c r="AG39" s="2">
        <v>0</v>
      </c>
      <c r="AH39" s="2" t="s">
        <v>135</v>
      </c>
      <c r="AI39" s="2">
        <v>0</v>
      </c>
      <c r="AJ39" s="2" t="s">
        <v>135</v>
      </c>
      <c r="AK39" s="3" t="s">
        <v>135</v>
      </c>
      <c r="AL39" s="2">
        <f t="shared" si="15"/>
        <v>0</v>
      </c>
      <c r="AM39" s="20" t="s">
        <v>135</v>
      </c>
      <c r="AO39" s="37"/>
      <c r="AP39" s="37"/>
    </row>
    <row r="40" spans="1:42" ht="68" x14ac:dyDescent="0.2">
      <c r="A40" s="22" t="s">
        <v>64</v>
      </c>
      <c r="B40" s="22" t="s">
        <v>67</v>
      </c>
      <c r="C40" s="23" t="s">
        <v>199</v>
      </c>
      <c r="D40" s="2" t="s">
        <v>135</v>
      </c>
      <c r="E40" s="2" t="s">
        <v>135</v>
      </c>
      <c r="F40" s="3" t="s">
        <v>135</v>
      </c>
      <c r="G40" s="3" t="s">
        <v>135</v>
      </c>
      <c r="H40" s="3" t="s">
        <v>135</v>
      </c>
      <c r="I40" s="3" t="s">
        <v>135</v>
      </c>
      <c r="J40" s="3" t="s">
        <v>135</v>
      </c>
      <c r="K40" s="2" t="s">
        <v>135</v>
      </c>
      <c r="L40" s="2">
        <v>0</v>
      </c>
      <c r="M40" s="2">
        <v>0</v>
      </c>
      <c r="N40" s="2">
        <v>0</v>
      </c>
      <c r="O40" s="2">
        <v>0</v>
      </c>
      <c r="P40" s="2" t="s">
        <v>135</v>
      </c>
      <c r="Q40" s="3" t="s">
        <v>135</v>
      </c>
      <c r="R40" s="3" t="s">
        <v>135</v>
      </c>
      <c r="S40" s="3" t="s">
        <v>135</v>
      </c>
      <c r="T40" s="3" t="s">
        <v>135</v>
      </c>
      <c r="U40" s="2" t="s">
        <v>135</v>
      </c>
      <c r="V40" s="3" t="s">
        <v>135</v>
      </c>
      <c r="W40" s="2" t="s">
        <v>135</v>
      </c>
      <c r="X40" s="2">
        <v>0</v>
      </c>
      <c r="Y40" s="3" t="s">
        <v>135</v>
      </c>
      <c r="Z40" s="2" t="s">
        <v>135</v>
      </c>
      <c r="AA40" s="2" t="s">
        <v>135</v>
      </c>
      <c r="AB40" s="2" t="s">
        <v>135</v>
      </c>
      <c r="AC40" s="2" t="s">
        <v>135</v>
      </c>
      <c r="AD40" s="2">
        <v>0</v>
      </c>
      <c r="AE40" s="2">
        <v>0</v>
      </c>
      <c r="AF40" s="2" t="s">
        <v>135</v>
      </c>
      <c r="AG40" s="2">
        <v>0</v>
      </c>
      <c r="AH40" s="2" t="s">
        <v>135</v>
      </c>
      <c r="AI40" s="2">
        <v>0</v>
      </c>
      <c r="AJ40" s="2" t="s">
        <v>135</v>
      </c>
      <c r="AK40" s="3" t="s">
        <v>135</v>
      </c>
      <c r="AL40" s="2">
        <f t="shared" si="15"/>
        <v>0</v>
      </c>
      <c r="AM40" s="20" t="s">
        <v>135</v>
      </c>
      <c r="AO40" s="37"/>
      <c r="AP40" s="37"/>
    </row>
    <row r="41" spans="1:42" ht="34" x14ac:dyDescent="0.2">
      <c r="A41" s="22" t="s">
        <v>68</v>
      </c>
      <c r="B41" s="22" t="s">
        <v>65</v>
      </c>
      <c r="C41" s="23" t="s">
        <v>199</v>
      </c>
      <c r="D41" s="2" t="s">
        <v>135</v>
      </c>
      <c r="E41" s="2" t="s">
        <v>135</v>
      </c>
      <c r="F41" s="3" t="s">
        <v>135</v>
      </c>
      <c r="G41" s="3" t="s">
        <v>135</v>
      </c>
      <c r="H41" s="3" t="s">
        <v>135</v>
      </c>
      <c r="I41" s="3" t="s">
        <v>135</v>
      </c>
      <c r="J41" s="3" t="s">
        <v>135</v>
      </c>
      <c r="K41" s="2" t="s">
        <v>135</v>
      </c>
      <c r="L41" s="2">
        <v>0</v>
      </c>
      <c r="M41" s="2">
        <v>0</v>
      </c>
      <c r="N41" s="2">
        <v>0</v>
      </c>
      <c r="O41" s="2">
        <v>0</v>
      </c>
      <c r="P41" s="2" t="s">
        <v>135</v>
      </c>
      <c r="Q41" s="3" t="s">
        <v>135</v>
      </c>
      <c r="R41" s="3" t="s">
        <v>135</v>
      </c>
      <c r="S41" s="3" t="s">
        <v>135</v>
      </c>
      <c r="T41" s="3" t="s">
        <v>135</v>
      </c>
      <c r="U41" s="2" t="s">
        <v>135</v>
      </c>
      <c r="V41" s="3" t="s">
        <v>135</v>
      </c>
      <c r="W41" s="2" t="s">
        <v>135</v>
      </c>
      <c r="X41" s="2">
        <v>0</v>
      </c>
      <c r="Y41" s="3" t="s">
        <v>135</v>
      </c>
      <c r="Z41" s="2" t="s">
        <v>135</v>
      </c>
      <c r="AA41" s="2" t="s">
        <v>135</v>
      </c>
      <c r="AB41" s="2" t="s">
        <v>135</v>
      </c>
      <c r="AC41" s="2" t="s">
        <v>135</v>
      </c>
      <c r="AD41" s="2">
        <v>0</v>
      </c>
      <c r="AE41" s="2">
        <v>0</v>
      </c>
      <c r="AF41" s="2" t="s">
        <v>135</v>
      </c>
      <c r="AG41" s="2">
        <v>0</v>
      </c>
      <c r="AH41" s="2" t="s">
        <v>135</v>
      </c>
      <c r="AI41" s="2">
        <v>0</v>
      </c>
      <c r="AJ41" s="2" t="s">
        <v>135</v>
      </c>
      <c r="AK41" s="3" t="s">
        <v>135</v>
      </c>
      <c r="AL41" s="2">
        <f t="shared" si="15"/>
        <v>0</v>
      </c>
      <c r="AM41" s="20" t="s">
        <v>135</v>
      </c>
      <c r="AO41" s="37"/>
      <c r="AP41" s="37"/>
    </row>
    <row r="42" spans="1:42" ht="68" x14ac:dyDescent="0.2">
      <c r="A42" s="22" t="s">
        <v>68</v>
      </c>
      <c r="B42" s="22" t="s">
        <v>109</v>
      </c>
      <c r="C42" s="23" t="s">
        <v>199</v>
      </c>
      <c r="D42" s="2" t="s">
        <v>135</v>
      </c>
      <c r="E42" s="2" t="s">
        <v>135</v>
      </c>
      <c r="F42" s="3" t="s">
        <v>135</v>
      </c>
      <c r="G42" s="3" t="s">
        <v>135</v>
      </c>
      <c r="H42" s="3" t="s">
        <v>135</v>
      </c>
      <c r="I42" s="3" t="s">
        <v>135</v>
      </c>
      <c r="J42" s="3" t="s">
        <v>135</v>
      </c>
      <c r="K42" s="2" t="s">
        <v>135</v>
      </c>
      <c r="L42" s="2">
        <v>0</v>
      </c>
      <c r="M42" s="2">
        <v>0</v>
      </c>
      <c r="N42" s="2">
        <v>0</v>
      </c>
      <c r="O42" s="2">
        <v>0</v>
      </c>
      <c r="P42" s="2" t="s">
        <v>135</v>
      </c>
      <c r="Q42" s="3" t="s">
        <v>135</v>
      </c>
      <c r="R42" s="3" t="s">
        <v>135</v>
      </c>
      <c r="S42" s="3" t="s">
        <v>135</v>
      </c>
      <c r="T42" s="3" t="s">
        <v>135</v>
      </c>
      <c r="U42" s="2" t="s">
        <v>135</v>
      </c>
      <c r="V42" s="3" t="s">
        <v>135</v>
      </c>
      <c r="W42" s="2" t="s">
        <v>135</v>
      </c>
      <c r="X42" s="2">
        <v>0</v>
      </c>
      <c r="Y42" s="3" t="s">
        <v>135</v>
      </c>
      <c r="Z42" s="2" t="s">
        <v>135</v>
      </c>
      <c r="AA42" s="2" t="s">
        <v>135</v>
      </c>
      <c r="AB42" s="2" t="s">
        <v>135</v>
      </c>
      <c r="AC42" s="2" t="s">
        <v>135</v>
      </c>
      <c r="AD42" s="2">
        <v>0</v>
      </c>
      <c r="AE42" s="2">
        <v>0</v>
      </c>
      <c r="AF42" s="2" t="s">
        <v>135</v>
      </c>
      <c r="AG42" s="2">
        <v>0</v>
      </c>
      <c r="AH42" s="2" t="s">
        <v>135</v>
      </c>
      <c r="AI42" s="2">
        <v>0</v>
      </c>
      <c r="AJ42" s="2" t="s">
        <v>135</v>
      </c>
      <c r="AK42" s="3" t="s">
        <v>135</v>
      </c>
      <c r="AL42" s="2">
        <f t="shared" si="15"/>
        <v>0</v>
      </c>
      <c r="AM42" s="20" t="s">
        <v>135</v>
      </c>
      <c r="AO42" s="37"/>
      <c r="AP42" s="37"/>
    </row>
    <row r="43" spans="1:42" ht="68" x14ac:dyDescent="0.2">
      <c r="A43" s="22" t="s">
        <v>68</v>
      </c>
      <c r="B43" s="22" t="s">
        <v>66</v>
      </c>
      <c r="C43" s="23" t="s">
        <v>199</v>
      </c>
      <c r="D43" s="2" t="s">
        <v>135</v>
      </c>
      <c r="E43" s="2" t="s">
        <v>135</v>
      </c>
      <c r="F43" s="3" t="s">
        <v>135</v>
      </c>
      <c r="G43" s="3" t="s">
        <v>135</v>
      </c>
      <c r="H43" s="3" t="s">
        <v>135</v>
      </c>
      <c r="I43" s="3" t="s">
        <v>135</v>
      </c>
      <c r="J43" s="3" t="s">
        <v>135</v>
      </c>
      <c r="K43" s="2" t="s">
        <v>135</v>
      </c>
      <c r="L43" s="2">
        <v>0</v>
      </c>
      <c r="M43" s="2">
        <v>0</v>
      </c>
      <c r="N43" s="2">
        <v>0</v>
      </c>
      <c r="O43" s="2">
        <v>0</v>
      </c>
      <c r="P43" s="2" t="s">
        <v>135</v>
      </c>
      <c r="Q43" s="3" t="s">
        <v>135</v>
      </c>
      <c r="R43" s="3" t="s">
        <v>135</v>
      </c>
      <c r="S43" s="3" t="s">
        <v>135</v>
      </c>
      <c r="T43" s="3" t="s">
        <v>135</v>
      </c>
      <c r="U43" s="2" t="s">
        <v>135</v>
      </c>
      <c r="V43" s="3" t="s">
        <v>135</v>
      </c>
      <c r="W43" s="2" t="s">
        <v>135</v>
      </c>
      <c r="X43" s="2">
        <v>0</v>
      </c>
      <c r="Y43" s="3" t="s">
        <v>135</v>
      </c>
      <c r="Z43" s="2" t="s">
        <v>135</v>
      </c>
      <c r="AA43" s="2" t="s">
        <v>135</v>
      </c>
      <c r="AB43" s="2" t="s">
        <v>135</v>
      </c>
      <c r="AC43" s="2" t="s">
        <v>135</v>
      </c>
      <c r="AD43" s="2">
        <v>0</v>
      </c>
      <c r="AE43" s="2">
        <v>0</v>
      </c>
      <c r="AF43" s="2" t="s">
        <v>135</v>
      </c>
      <c r="AG43" s="2">
        <v>0</v>
      </c>
      <c r="AH43" s="2" t="s">
        <v>135</v>
      </c>
      <c r="AI43" s="2">
        <v>0</v>
      </c>
      <c r="AJ43" s="2" t="s">
        <v>135</v>
      </c>
      <c r="AK43" s="3" t="s">
        <v>135</v>
      </c>
      <c r="AL43" s="2">
        <f t="shared" si="15"/>
        <v>0</v>
      </c>
      <c r="AM43" s="20" t="s">
        <v>135</v>
      </c>
      <c r="AO43" s="37"/>
      <c r="AP43" s="37"/>
    </row>
    <row r="44" spans="1:42" ht="68" x14ac:dyDescent="0.2">
      <c r="A44" s="22" t="s">
        <v>68</v>
      </c>
      <c r="B44" s="22" t="s">
        <v>69</v>
      </c>
      <c r="C44" s="23" t="s">
        <v>199</v>
      </c>
      <c r="D44" s="2" t="s">
        <v>135</v>
      </c>
      <c r="E44" s="2" t="s">
        <v>135</v>
      </c>
      <c r="F44" s="3" t="s">
        <v>135</v>
      </c>
      <c r="G44" s="3" t="s">
        <v>135</v>
      </c>
      <c r="H44" s="3" t="s">
        <v>135</v>
      </c>
      <c r="I44" s="3" t="s">
        <v>135</v>
      </c>
      <c r="J44" s="3" t="s">
        <v>135</v>
      </c>
      <c r="K44" s="2" t="s">
        <v>135</v>
      </c>
      <c r="L44" s="2">
        <v>0</v>
      </c>
      <c r="M44" s="2">
        <v>0</v>
      </c>
      <c r="N44" s="2">
        <v>0</v>
      </c>
      <c r="O44" s="2">
        <v>0</v>
      </c>
      <c r="P44" s="2" t="s">
        <v>135</v>
      </c>
      <c r="Q44" s="3" t="s">
        <v>135</v>
      </c>
      <c r="R44" s="3" t="s">
        <v>135</v>
      </c>
      <c r="S44" s="3" t="s">
        <v>135</v>
      </c>
      <c r="T44" s="3" t="s">
        <v>135</v>
      </c>
      <c r="U44" s="2" t="s">
        <v>135</v>
      </c>
      <c r="V44" s="3" t="s">
        <v>135</v>
      </c>
      <c r="W44" s="2" t="s">
        <v>135</v>
      </c>
      <c r="X44" s="2">
        <v>0</v>
      </c>
      <c r="Y44" s="3" t="s">
        <v>135</v>
      </c>
      <c r="Z44" s="2" t="s">
        <v>135</v>
      </c>
      <c r="AA44" s="2" t="s">
        <v>135</v>
      </c>
      <c r="AB44" s="2" t="s">
        <v>135</v>
      </c>
      <c r="AC44" s="2" t="s">
        <v>135</v>
      </c>
      <c r="AD44" s="2">
        <v>0</v>
      </c>
      <c r="AE44" s="2">
        <v>0</v>
      </c>
      <c r="AF44" s="2" t="s">
        <v>135</v>
      </c>
      <c r="AG44" s="2">
        <v>0</v>
      </c>
      <c r="AH44" s="2" t="s">
        <v>135</v>
      </c>
      <c r="AI44" s="2">
        <v>0</v>
      </c>
      <c r="AJ44" s="2" t="s">
        <v>135</v>
      </c>
      <c r="AK44" s="3" t="s">
        <v>135</v>
      </c>
      <c r="AL44" s="2">
        <f t="shared" si="15"/>
        <v>0</v>
      </c>
      <c r="AM44" s="20" t="s">
        <v>135</v>
      </c>
      <c r="AO44" s="37"/>
      <c r="AP44" s="37"/>
    </row>
    <row r="45" spans="1:42" ht="68" x14ac:dyDescent="0.2">
      <c r="A45" s="25" t="s">
        <v>110</v>
      </c>
      <c r="B45" s="22" t="s">
        <v>111</v>
      </c>
      <c r="C45" s="23" t="s">
        <v>199</v>
      </c>
      <c r="D45" s="2" t="s">
        <v>135</v>
      </c>
      <c r="E45" s="2" t="s">
        <v>135</v>
      </c>
      <c r="F45" s="3" t="s">
        <v>135</v>
      </c>
      <c r="G45" s="3" t="s">
        <v>135</v>
      </c>
      <c r="H45" s="3" t="s">
        <v>135</v>
      </c>
      <c r="I45" s="3" t="s">
        <v>135</v>
      </c>
      <c r="J45" s="3" t="s">
        <v>135</v>
      </c>
      <c r="K45" s="2" t="s">
        <v>135</v>
      </c>
      <c r="L45" s="2">
        <v>0</v>
      </c>
      <c r="M45" s="2">
        <v>0</v>
      </c>
      <c r="N45" s="2">
        <v>0</v>
      </c>
      <c r="O45" s="2">
        <v>0</v>
      </c>
      <c r="P45" s="2" t="s">
        <v>135</v>
      </c>
      <c r="Q45" s="3" t="s">
        <v>135</v>
      </c>
      <c r="R45" s="3" t="s">
        <v>135</v>
      </c>
      <c r="S45" s="3" t="s">
        <v>135</v>
      </c>
      <c r="T45" s="3" t="s">
        <v>135</v>
      </c>
      <c r="U45" s="2" t="s">
        <v>135</v>
      </c>
      <c r="V45" s="3" t="s">
        <v>135</v>
      </c>
      <c r="W45" s="2" t="s">
        <v>135</v>
      </c>
      <c r="X45" s="2">
        <v>0</v>
      </c>
      <c r="Y45" s="3" t="s">
        <v>135</v>
      </c>
      <c r="Z45" s="2" t="s">
        <v>135</v>
      </c>
      <c r="AA45" s="2" t="s">
        <v>135</v>
      </c>
      <c r="AB45" s="2" t="s">
        <v>135</v>
      </c>
      <c r="AC45" s="2" t="s">
        <v>135</v>
      </c>
      <c r="AD45" s="2">
        <v>0</v>
      </c>
      <c r="AE45" s="2">
        <v>0</v>
      </c>
      <c r="AF45" s="2" t="s">
        <v>135</v>
      </c>
      <c r="AG45" s="2">
        <v>0</v>
      </c>
      <c r="AH45" s="2" t="s">
        <v>135</v>
      </c>
      <c r="AI45" s="2">
        <v>0</v>
      </c>
      <c r="AJ45" s="2" t="s">
        <v>135</v>
      </c>
      <c r="AK45" s="3" t="s">
        <v>135</v>
      </c>
      <c r="AL45" s="2">
        <f t="shared" si="15"/>
        <v>0</v>
      </c>
      <c r="AM45" s="20" t="s">
        <v>135</v>
      </c>
      <c r="AO45" s="37"/>
      <c r="AP45" s="37"/>
    </row>
    <row r="46" spans="1:42" ht="51" x14ac:dyDescent="0.2">
      <c r="A46" s="22" t="s">
        <v>70</v>
      </c>
      <c r="B46" s="22" t="s">
        <v>71</v>
      </c>
      <c r="C46" s="23" t="s">
        <v>199</v>
      </c>
      <c r="D46" s="2" t="s">
        <v>135</v>
      </c>
      <c r="E46" s="2" t="s">
        <v>135</v>
      </c>
      <c r="F46" s="3" t="s">
        <v>135</v>
      </c>
      <c r="G46" s="3" t="s">
        <v>135</v>
      </c>
      <c r="H46" s="3" t="s">
        <v>135</v>
      </c>
      <c r="I46" s="3" t="s">
        <v>135</v>
      </c>
      <c r="J46" s="3" t="s">
        <v>135</v>
      </c>
      <c r="K46" s="2" t="s">
        <v>135</v>
      </c>
      <c r="L46" s="2">
        <v>0</v>
      </c>
      <c r="M46" s="2">
        <v>0</v>
      </c>
      <c r="N46" s="2">
        <v>0</v>
      </c>
      <c r="O46" s="2">
        <v>0</v>
      </c>
      <c r="P46" s="2" t="s">
        <v>135</v>
      </c>
      <c r="Q46" s="3" t="s">
        <v>135</v>
      </c>
      <c r="R46" s="3" t="s">
        <v>135</v>
      </c>
      <c r="S46" s="3" t="s">
        <v>135</v>
      </c>
      <c r="T46" s="3" t="s">
        <v>135</v>
      </c>
      <c r="U46" s="2" t="s">
        <v>135</v>
      </c>
      <c r="V46" s="3" t="s">
        <v>135</v>
      </c>
      <c r="W46" s="2" t="s">
        <v>135</v>
      </c>
      <c r="X46" s="2">
        <v>0</v>
      </c>
      <c r="Y46" s="3" t="s">
        <v>135</v>
      </c>
      <c r="Z46" s="2" t="s">
        <v>135</v>
      </c>
      <c r="AA46" s="2" t="s">
        <v>135</v>
      </c>
      <c r="AB46" s="2" t="s">
        <v>135</v>
      </c>
      <c r="AC46" s="2" t="s">
        <v>135</v>
      </c>
      <c r="AD46" s="2">
        <v>0</v>
      </c>
      <c r="AE46" s="2">
        <v>0</v>
      </c>
      <c r="AF46" s="2" t="s">
        <v>135</v>
      </c>
      <c r="AG46" s="2">
        <v>0</v>
      </c>
      <c r="AH46" s="2" t="s">
        <v>135</v>
      </c>
      <c r="AI46" s="2">
        <v>0</v>
      </c>
      <c r="AJ46" s="2" t="s">
        <v>135</v>
      </c>
      <c r="AK46" s="3" t="s">
        <v>135</v>
      </c>
      <c r="AL46" s="2">
        <f t="shared" si="15"/>
        <v>0</v>
      </c>
      <c r="AM46" s="20" t="s">
        <v>135</v>
      </c>
      <c r="AO46" s="37"/>
      <c r="AP46" s="37"/>
    </row>
    <row r="47" spans="1:42" ht="68" x14ac:dyDescent="0.2">
      <c r="A47" s="22" t="s">
        <v>72</v>
      </c>
      <c r="B47" s="22" t="s">
        <v>73</v>
      </c>
      <c r="C47" s="23" t="s">
        <v>199</v>
      </c>
      <c r="D47" s="2" t="s">
        <v>135</v>
      </c>
      <c r="E47" s="2" t="s">
        <v>135</v>
      </c>
      <c r="F47" s="3" t="s">
        <v>135</v>
      </c>
      <c r="G47" s="3" t="s">
        <v>135</v>
      </c>
      <c r="H47" s="3" t="s">
        <v>135</v>
      </c>
      <c r="I47" s="3" t="s">
        <v>135</v>
      </c>
      <c r="J47" s="3" t="s">
        <v>135</v>
      </c>
      <c r="K47" s="2" t="s">
        <v>135</v>
      </c>
      <c r="L47" s="2">
        <v>0</v>
      </c>
      <c r="M47" s="2">
        <v>0</v>
      </c>
      <c r="N47" s="2">
        <v>0</v>
      </c>
      <c r="O47" s="2">
        <v>0</v>
      </c>
      <c r="P47" s="2" t="s">
        <v>135</v>
      </c>
      <c r="Q47" s="3" t="s">
        <v>135</v>
      </c>
      <c r="R47" s="3" t="s">
        <v>135</v>
      </c>
      <c r="S47" s="3" t="s">
        <v>135</v>
      </c>
      <c r="T47" s="3" t="s">
        <v>135</v>
      </c>
      <c r="U47" s="2" t="s">
        <v>135</v>
      </c>
      <c r="V47" s="3" t="s">
        <v>135</v>
      </c>
      <c r="W47" s="2" t="s">
        <v>135</v>
      </c>
      <c r="X47" s="2">
        <v>0</v>
      </c>
      <c r="Y47" s="3" t="s">
        <v>135</v>
      </c>
      <c r="Z47" s="2" t="s">
        <v>135</v>
      </c>
      <c r="AA47" s="2" t="s">
        <v>135</v>
      </c>
      <c r="AB47" s="2" t="s">
        <v>135</v>
      </c>
      <c r="AC47" s="2" t="s">
        <v>135</v>
      </c>
      <c r="AD47" s="2">
        <v>0</v>
      </c>
      <c r="AE47" s="2">
        <v>0</v>
      </c>
      <c r="AF47" s="2" t="s">
        <v>135</v>
      </c>
      <c r="AG47" s="2">
        <v>0</v>
      </c>
      <c r="AH47" s="2" t="s">
        <v>135</v>
      </c>
      <c r="AI47" s="2">
        <v>0</v>
      </c>
      <c r="AJ47" s="2" t="s">
        <v>135</v>
      </c>
      <c r="AK47" s="3" t="s">
        <v>135</v>
      </c>
      <c r="AL47" s="2">
        <f t="shared" si="15"/>
        <v>0</v>
      </c>
      <c r="AM47" s="20" t="s">
        <v>135</v>
      </c>
      <c r="AO47" s="37"/>
      <c r="AP47" s="37"/>
    </row>
    <row r="48" spans="1:42" ht="34" x14ac:dyDescent="0.2">
      <c r="A48" s="26" t="s">
        <v>112</v>
      </c>
      <c r="B48" s="27" t="s">
        <v>113</v>
      </c>
      <c r="C48" s="28" t="s">
        <v>199</v>
      </c>
      <c r="D48" s="3" t="s">
        <v>135</v>
      </c>
      <c r="E48" s="3" t="s">
        <v>135</v>
      </c>
      <c r="F48" s="3" t="s">
        <v>135</v>
      </c>
      <c r="G48" s="3" t="s">
        <v>135</v>
      </c>
      <c r="H48" s="23">
        <f>H49</f>
        <v>0.23033655172413786</v>
      </c>
      <c r="I48" s="23">
        <f>I49</f>
        <v>1.7386420600000001</v>
      </c>
      <c r="J48" s="3" t="s">
        <v>135</v>
      </c>
      <c r="K48" s="29">
        <f>K49+K57+K66</f>
        <v>5.5266864583526401</v>
      </c>
      <c r="L48" s="2">
        <v>0</v>
      </c>
      <c r="M48" s="2">
        <v>0</v>
      </c>
      <c r="N48" s="2">
        <v>0</v>
      </c>
      <c r="O48" s="2">
        <v>0</v>
      </c>
      <c r="P48" s="29">
        <f>P49+P57+P66</f>
        <v>33.021650000000001</v>
      </c>
      <c r="Q48" s="2" t="s">
        <v>135</v>
      </c>
      <c r="R48" s="2" t="s">
        <v>135</v>
      </c>
      <c r="S48" s="2" t="s">
        <v>135</v>
      </c>
      <c r="T48" s="2" t="s">
        <v>135</v>
      </c>
      <c r="U48" s="29">
        <f>U49+U57+U66</f>
        <v>5.5266864583526401</v>
      </c>
      <c r="V48" s="2">
        <v>0</v>
      </c>
      <c r="W48" s="29">
        <f>W49+W57+W66</f>
        <v>5.5266864583526401</v>
      </c>
      <c r="X48" s="2">
        <v>0</v>
      </c>
      <c r="Y48" s="29">
        <f>Y49+Y57+Y66</f>
        <v>0</v>
      </c>
      <c r="Z48" s="29">
        <f>Z49+Z57+Z66</f>
        <v>33.021650000000001</v>
      </c>
      <c r="AA48" s="2" t="s">
        <v>135</v>
      </c>
      <c r="AB48" s="2" t="s">
        <v>135</v>
      </c>
      <c r="AC48" s="29">
        <f t="shared" ref="AC48:AL48" si="16">AC49+AC57+AC66</f>
        <v>5.5274999999999999</v>
      </c>
      <c r="AD48" s="29">
        <f t="shared" si="16"/>
        <v>3.3886678799999999</v>
      </c>
      <c r="AE48" s="29">
        <f t="shared" si="16"/>
        <v>7.7774099999999997</v>
      </c>
      <c r="AF48" s="2" t="s">
        <v>135</v>
      </c>
      <c r="AG48" s="29">
        <f t="shared" si="16"/>
        <v>10.3484628</v>
      </c>
      <c r="AH48" s="2" t="s">
        <v>135</v>
      </c>
      <c r="AI48" s="29">
        <f t="shared" si="16"/>
        <v>11.5077648</v>
      </c>
      <c r="AJ48" s="2" t="s">
        <v>135</v>
      </c>
      <c r="AK48" s="29">
        <f t="shared" si="16"/>
        <v>35.161137600000004</v>
      </c>
      <c r="AL48" s="29">
        <f t="shared" si="16"/>
        <v>3.3886678799999999</v>
      </c>
      <c r="AM48" s="20" t="s">
        <v>135</v>
      </c>
      <c r="AO48" s="37"/>
      <c r="AP48" s="37"/>
    </row>
    <row r="49" spans="1:42" ht="51" x14ac:dyDescent="0.2">
      <c r="A49" s="30" t="s">
        <v>114</v>
      </c>
      <c r="B49" s="27" t="s">
        <v>115</v>
      </c>
      <c r="C49" s="28" t="s">
        <v>199</v>
      </c>
      <c r="D49" s="3" t="s">
        <v>135</v>
      </c>
      <c r="E49" s="3" t="s">
        <v>135</v>
      </c>
      <c r="F49" s="3" t="s">
        <v>135</v>
      </c>
      <c r="G49" s="3" t="s">
        <v>135</v>
      </c>
      <c r="H49" s="23">
        <f>H50</f>
        <v>0.23033655172413786</v>
      </c>
      <c r="I49" s="23">
        <f>I50</f>
        <v>1.7386420600000001</v>
      </c>
      <c r="J49" s="3" t="s">
        <v>135</v>
      </c>
      <c r="K49" s="2">
        <f>K50</f>
        <v>1.9491864583526401</v>
      </c>
      <c r="L49" s="2">
        <v>0</v>
      </c>
      <c r="M49" s="2">
        <v>0</v>
      </c>
      <c r="N49" s="2">
        <v>0</v>
      </c>
      <c r="O49" s="2">
        <v>0</v>
      </c>
      <c r="P49" s="2">
        <f>P50</f>
        <v>21.34</v>
      </c>
      <c r="Q49" s="2" t="s">
        <v>135</v>
      </c>
      <c r="R49" s="2" t="s">
        <v>135</v>
      </c>
      <c r="S49" s="2" t="s">
        <v>135</v>
      </c>
      <c r="T49" s="2" t="s">
        <v>135</v>
      </c>
      <c r="U49" s="2">
        <f>U50</f>
        <v>1.9491864583526401</v>
      </c>
      <c r="V49" s="2">
        <v>0</v>
      </c>
      <c r="W49" s="2">
        <f>W50</f>
        <v>1.9491864583526401</v>
      </c>
      <c r="X49" s="2">
        <v>0</v>
      </c>
      <c r="Y49" s="2">
        <f>Y50</f>
        <v>0</v>
      </c>
      <c r="Z49" s="2">
        <f>Z50</f>
        <v>21.34</v>
      </c>
      <c r="AA49" s="2" t="s">
        <v>135</v>
      </c>
      <c r="AB49" s="2" t="s">
        <v>135</v>
      </c>
      <c r="AC49" s="2">
        <f t="shared" ref="AC49:AL49" si="17">AC50</f>
        <v>1.9499999999999997</v>
      </c>
      <c r="AD49" s="2">
        <f t="shared" si="17"/>
        <v>3.3886678799999999</v>
      </c>
      <c r="AE49" s="2">
        <f t="shared" si="17"/>
        <v>3.4320000000000004</v>
      </c>
      <c r="AF49" s="2" t="s">
        <v>135</v>
      </c>
      <c r="AG49" s="2">
        <f t="shared" si="17"/>
        <v>7.1280000000000001</v>
      </c>
      <c r="AH49" s="2" t="s">
        <v>135</v>
      </c>
      <c r="AI49" s="2">
        <f t="shared" si="17"/>
        <v>7.3920000000000003</v>
      </c>
      <c r="AJ49" s="2" t="s">
        <v>135</v>
      </c>
      <c r="AK49" s="2">
        <f t="shared" si="17"/>
        <v>19.902000000000001</v>
      </c>
      <c r="AL49" s="2">
        <f t="shared" si="17"/>
        <v>3.3886678799999999</v>
      </c>
      <c r="AM49" s="20" t="s">
        <v>135</v>
      </c>
      <c r="AO49" s="37"/>
      <c r="AP49" s="37"/>
    </row>
    <row r="50" spans="1:42" ht="34" x14ac:dyDescent="0.2">
      <c r="A50" s="27" t="s">
        <v>74</v>
      </c>
      <c r="B50" s="27" t="s">
        <v>75</v>
      </c>
      <c r="C50" s="28" t="s">
        <v>199</v>
      </c>
      <c r="D50" s="3" t="s">
        <v>135</v>
      </c>
      <c r="E50" s="3" t="s">
        <v>135</v>
      </c>
      <c r="F50" s="3" t="s">
        <v>135</v>
      </c>
      <c r="G50" s="3" t="s">
        <v>135</v>
      </c>
      <c r="H50" s="23">
        <f>H51+H52+H53+H54</f>
        <v>0.23033655172413786</v>
      </c>
      <c r="I50" s="23">
        <f>I51+I52+I53+I54</f>
        <v>1.7386420600000001</v>
      </c>
      <c r="J50" s="3" t="s">
        <v>135</v>
      </c>
      <c r="K50" s="2">
        <f>K51+K52+K53+K54</f>
        <v>1.9491864583526401</v>
      </c>
      <c r="L50" s="2">
        <v>0</v>
      </c>
      <c r="M50" s="2">
        <v>0</v>
      </c>
      <c r="N50" s="2">
        <v>0</v>
      </c>
      <c r="O50" s="2">
        <v>0</v>
      </c>
      <c r="P50" s="2">
        <f>P51+P52+P53+P54+P55</f>
        <v>21.34</v>
      </c>
      <c r="Q50" s="2" t="s">
        <v>135</v>
      </c>
      <c r="R50" s="2" t="s">
        <v>135</v>
      </c>
      <c r="S50" s="2" t="s">
        <v>135</v>
      </c>
      <c r="T50" s="2" t="s">
        <v>135</v>
      </c>
      <c r="U50" s="2">
        <f>U51+U52+U53+U54</f>
        <v>1.9491864583526401</v>
      </c>
      <c r="V50" s="2">
        <v>0</v>
      </c>
      <c r="W50" s="2">
        <f>W51+W52+W53+W54</f>
        <v>1.9491864583526401</v>
      </c>
      <c r="X50" s="2">
        <v>0</v>
      </c>
      <c r="Y50" s="2">
        <f>Y51+Y52+Y53+Y54</f>
        <v>0</v>
      </c>
      <c r="Z50" s="2">
        <f>Z51+Z52+Z53+Z54+Z55</f>
        <v>21.34</v>
      </c>
      <c r="AA50" s="2" t="s">
        <v>135</v>
      </c>
      <c r="AB50" s="2" t="s">
        <v>135</v>
      </c>
      <c r="AC50" s="2">
        <f>AC51+AC52+AC53+AC54</f>
        <v>1.9499999999999997</v>
      </c>
      <c r="AD50" s="2">
        <f>AD55+AD51+AD53</f>
        <v>3.3886678799999999</v>
      </c>
      <c r="AE50" s="2">
        <f>AE55</f>
        <v>3.4320000000000004</v>
      </c>
      <c r="AF50" s="2" t="s">
        <v>135</v>
      </c>
      <c r="AG50" s="2">
        <f>AG55</f>
        <v>7.1280000000000001</v>
      </c>
      <c r="AH50" s="2" t="s">
        <v>135</v>
      </c>
      <c r="AI50" s="2">
        <f>AI55</f>
        <v>7.3920000000000003</v>
      </c>
      <c r="AJ50" s="2" t="s">
        <v>135</v>
      </c>
      <c r="AK50" s="2">
        <f>AC50+AE50+AG50+AI50</f>
        <v>19.902000000000001</v>
      </c>
      <c r="AL50" s="2">
        <f>AD50</f>
        <v>3.3886678799999999</v>
      </c>
      <c r="AM50" s="20" t="s">
        <v>135</v>
      </c>
      <c r="AO50" s="37"/>
      <c r="AP50" s="37"/>
    </row>
    <row r="51" spans="1:42" ht="51" x14ac:dyDescent="0.2">
      <c r="A51" s="27" t="s">
        <v>150</v>
      </c>
      <c r="B51" s="31" t="s">
        <v>151</v>
      </c>
      <c r="C51" s="31" t="s">
        <v>152</v>
      </c>
      <c r="D51" s="3" t="s">
        <v>144</v>
      </c>
      <c r="E51" s="3">
        <v>2025</v>
      </c>
      <c r="F51" s="3">
        <v>2025</v>
      </c>
      <c r="G51" s="3">
        <v>2025</v>
      </c>
      <c r="H51" s="39">
        <v>3.3935172413793097E-2</v>
      </c>
      <c r="I51" s="2">
        <f>0.41101398</f>
        <v>0.41101398</v>
      </c>
      <c r="J51" s="3" t="s">
        <v>135</v>
      </c>
      <c r="K51" s="1">
        <f>0.344605203311616/1.2</f>
        <v>0.28717100275967999</v>
      </c>
      <c r="L51" s="2">
        <v>0</v>
      </c>
      <c r="M51" s="2">
        <v>0</v>
      </c>
      <c r="N51" s="2">
        <v>0</v>
      </c>
      <c r="O51" s="2">
        <v>0</v>
      </c>
      <c r="P51" s="2">
        <v>0.41</v>
      </c>
      <c r="Q51" s="2" t="s">
        <v>135</v>
      </c>
      <c r="R51" s="2" t="s">
        <v>135</v>
      </c>
      <c r="S51" s="2" t="s">
        <v>135</v>
      </c>
      <c r="T51" s="2" t="s">
        <v>135</v>
      </c>
      <c r="U51" s="1">
        <f>K51</f>
        <v>0.28717100275967999</v>
      </c>
      <c r="V51" s="2">
        <v>0</v>
      </c>
      <c r="W51" s="1">
        <f>K51</f>
        <v>0.28717100275967999</v>
      </c>
      <c r="X51" s="2">
        <v>0</v>
      </c>
      <c r="Y51" s="2">
        <v>0</v>
      </c>
      <c r="Z51" s="2">
        <f>P51</f>
        <v>0.41</v>
      </c>
      <c r="AA51" s="2" t="s">
        <v>135</v>
      </c>
      <c r="AB51" s="2" t="s">
        <v>135</v>
      </c>
      <c r="AC51" s="1">
        <v>0.28699999999999998</v>
      </c>
      <c r="AD51" s="2">
        <v>0.41103980000000001</v>
      </c>
      <c r="AE51" s="2">
        <v>0</v>
      </c>
      <c r="AF51" s="2" t="s">
        <v>135</v>
      </c>
      <c r="AG51" s="2">
        <v>0</v>
      </c>
      <c r="AH51" s="2" t="s">
        <v>135</v>
      </c>
      <c r="AI51" s="2">
        <v>0</v>
      </c>
      <c r="AJ51" s="2" t="s">
        <v>135</v>
      </c>
      <c r="AK51" s="2">
        <f t="shared" ref="AK51:AK88" si="18">AC51+AE51+AG51+AI51</f>
        <v>0.28699999999999998</v>
      </c>
      <c r="AL51" s="2">
        <f>AD51</f>
        <v>0.41103980000000001</v>
      </c>
      <c r="AM51" s="20" t="s">
        <v>198</v>
      </c>
      <c r="AO51" s="37"/>
      <c r="AP51" s="37"/>
    </row>
    <row r="52" spans="1:42" ht="51" x14ac:dyDescent="0.2">
      <c r="A52" s="27" t="s">
        <v>153</v>
      </c>
      <c r="B52" s="31" t="s">
        <v>154</v>
      </c>
      <c r="C52" s="31" t="s">
        <v>155</v>
      </c>
      <c r="D52" s="3" t="s">
        <v>144</v>
      </c>
      <c r="E52" s="3">
        <v>2025</v>
      </c>
      <c r="F52" s="3">
        <v>2025</v>
      </c>
      <c r="G52" s="3" t="s">
        <v>135</v>
      </c>
      <c r="H52" s="39">
        <v>4.9100689655172398E-2</v>
      </c>
      <c r="I52" s="2">
        <v>0</v>
      </c>
      <c r="J52" s="3" t="s">
        <v>135</v>
      </c>
      <c r="K52" s="1">
        <f>0.498608138336256/1.2</f>
        <v>0.41550678194688001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 t="s">
        <v>135</v>
      </c>
      <c r="R52" s="2" t="s">
        <v>135</v>
      </c>
      <c r="S52" s="2" t="s">
        <v>135</v>
      </c>
      <c r="T52" s="2" t="s">
        <v>135</v>
      </c>
      <c r="U52" s="1">
        <f>K52</f>
        <v>0.41550678194688001</v>
      </c>
      <c r="V52" s="2">
        <v>0</v>
      </c>
      <c r="W52" s="1">
        <f>K52</f>
        <v>0.41550678194688001</v>
      </c>
      <c r="X52" s="2">
        <v>0</v>
      </c>
      <c r="Y52" s="2">
        <v>0</v>
      </c>
      <c r="Z52" s="2">
        <v>0</v>
      </c>
      <c r="AA52" s="2" t="s">
        <v>135</v>
      </c>
      <c r="AB52" s="2" t="s">
        <v>135</v>
      </c>
      <c r="AC52" s="1">
        <v>0.41599999999999998</v>
      </c>
      <c r="AD52" s="2">
        <v>0</v>
      </c>
      <c r="AE52" s="2">
        <v>0</v>
      </c>
      <c r="AF52" s="2" t="s">
        <v>135</v>
      </c>
      <c r="AG52" s="2">
        <v>0</v>
      </c>
      <c r="AH52" s="2" t="s">
        <v>135</v>
      </c>
      <c r="AI52" s="2">
        <v>0</v>
      </c>
      <c r="AJ52" s="2" t="s">
        <v>135</v>
      </c>
      <c r="AK52" s="2">
        <f t="shared" si="18"/>
        <v>0.41599999999999998</v>
      </c>
      <c r="AL52" s="2">
        <f t="shared" ref="AL52:AL81" si="19">AD52</f>
        <v>0</v>
      </c>
      <c r="AM52" s="20" t="s">
        <v>135</v>
      </c>
      <c r="AO52" s="37"/>
      <c r="AP52" s="37"/>
    </row>
    <row r="53" spans="1:42" ht="51" x14ac:dyDescent="0.2">
      <c r="A53" s="27" t="s">
        <v>156</v>
      </c>
      <c r="B53" s="31" t="s">
        <v>157</v>
      </c>
      <c r="C53" s="31" t="s">
        <v>158</v>
      </c>
      <c r="D53" s="3" t="s">
        <v>144</v>
      </c>
      <c r="E53" s="3">
        <v>2025</v>
      </c>
      <c r="F53" s="3">
        <v>2025</v>
      </c>
      <c r="G53" s="3">
        <v>2025</v>
      </c>
      <c r="H53" s="39">
        <v>9.8199999999999996E-2</v>
      </c>
      <c r="I53" s="2">
        <f>1.32762808</f>
        <v>1.32762808</v>
      </c>
      <c r="J53" s="3" t="s">
        <v>135</v>
      </c>
      <c r="K53" s="1">
        <f>0.99720227003904/1.2</f>
        <v>0.83100189169920002</v>
      </c>
      <c r="L53" s="2">
        <v>0</v>
      </c>
      <c r="M53" s="2">
        <v>0</v>
      </c>
      <c r="N53" s="2">
        <v>0</v>
      </c>
      <c r="O53" s="2">
        <v>0</v>
      </c>
      <c r="P53" s="2">
        <v>1.33</v>
      </c>
      <c r="Q53" s="2" t="s">
        <v>135</v>
      </c>
      <c r="R53" s="2" t="s">
        <v>135</v>
      </c>
      <c r="S53" s="2" t="s">
        <v>135</v>
      </c>
      <c r="T53" s="2" t="s">
        <v>135</v>
      </c>
      <c r="U53" s="1">
        <f>K53</f>
        <v>0.83100189169920002</v>
      </c>
      <c r="V53" s="2">
        <v>0</v>
      </c>
      <c r="W53" s="1">
        <f>K53</f>
        <v>0.83100189169920002</v>
      </c>
      <c r="X53" s="2">
        <v>0</v>
      </c>
      <c r="Y53" s="2">
        <v>0</v>
      </c>
      <c r="Z53" s="2">
        <f>P53</f>
        <v>1.33</v>
      </c>
      <c r="AA53" s="2" t="s">
        <v>135</v>
      </c>
      <c r="AB53" s="2" t="s">
        <v>135</v>
      </c>
      <c r="AC53" s="1">
        <v>0.83099999999999996</v>
      </c>
      <c r="AD53" s="2">
        <v>1.32762808</v>
      </c>
      <c r="AE53" s="2">
        <v>0</v>
      </c>
      <c r="AF53" s="2" t="s">
        <v>135</v>
      </c>
      <c r="AG53" s="2">
        <v>0</v>
      </c>
      <c r="AH53" s="2" t="s">
        <v>135</v>
      </c>
      <c r="AI53" s="2">
        <v>0</v>
      </c>
      <c r="AJ53" s="2" t="s">
        <v>135</v>
      </c>
      <c r="AK53" s="2">
        <f>AC53+AE53+AG53+AI53</f>
        <v>0.83099999999999996</v>
      </c>
      <c r="AL53" s="2">
        <f>AD53</f>
        <v>1.32762808</v>
      </c>
      <c r="AM53" s="20" t="s">
        <v>198</v>
      </c>
      <c r="AO53" s="37"/>
      <c r="AP53" s="37"/>
    </row>
    <row r="54" spans="1:42" ht="51" x14ac:dyDescent="0.2">
      <c r="A54" s="27" t="s">
        <v>159</v>
      </c>
      <c r="B54" s="31" t="s">
        <v>160</v>
      </c>
      <c r="C54" s="31" t="s">
        <v>161</v>
      </c>
      <c r="D54" s="3" t="s">
        <v>144</v>
      </c>
      <c r="E54" s="3">
        <v>2025</v>
      </c>
      <c r="F54" s="3">
        <v>2025</v>
      </c>
      <c r="G54" s="3" t="s">
        <v>135</v>
      </c>
      <c r="H54" s="39">
        <v>4.9100689655172398E-2</v>
      </c>
      <c r="I54" s="3">
        <v>0</v>
      </c>
      <c r="J54" s="3" t="s">
        <v>135</v>
      </c>
      <c r="K54" s="1">
        <f>0.498608138336256/1.2</f>
        <v>0.41550678194688001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 t="s">
        <v>135</v>
      </c>
      <c r="R54" s="2" t="s">
        <v>135</v>
      </c>
      <c r="S54" s="2" t="s">
        <v>135</v>
      </c>
      <c r="T54" s="2" t="s">
        <v>135</v>
      </c>
      <c r="U54" s="1">
        <f>K54</f>
        <v>0.41550678194688001</v>
      </c>
      <c r="V54" s="2">
        <v>0</v>
      </c>
      <c r="W54" s="1">
        <f>K54</f>
        <v>0.41550678194688001</v>
      </c>
      <c r="X54" s="2">
        <v>0</v>
      </c>
      <c r="Y54" s="2">
        <v>0</v>
      </c>
      <c r="Z54" s="2">
        <v>0</v>
      </c>
      <c r="AA54" s="2" t="s">
        <v>135</v>
      </c>
      <c r="AB54" s="2" t="s">
        <v>135</v>
      </c>
      <c r="AC54" s="1">
        <v>0.41599999999999998</v>
      </c>
      <c r="AD54" s="2">
        <v>0</v>
      </c>
      <c r="AE54" s="2">
        <v>0</v>
      </c>
      <c r="AF54" s="2" t="s">
        <v>135</v>
      </c>
      <c r="AG54" s="2">
        <v>0</v>
      </c>
      <c r="AH54" s="2" t="s">
        <v>135</v>
      </c>
      <c r="AI54" s="2">
        <v>0</v>
      </c>
      <c r="AJ54" s="2" t="s">
        <v>135</v>
      </c>
      <c r="AK54" s="2">
        <f>AC54+AE54+AG54+AI54</f>
        <v>0.41599999999999998</v>
      </c>
      <c r="AL54" s="2">
        <f t="shared" si="19"/>
        <v>0</v>
      </c>
      <c r="AM54" s="20" t="s">
        <v>135</v>
      </c>
      <c r="AO54" s="37"/>
      <c r="AP54" s="37"/>
    </row>
    <row r="55" spans="1:42" ht="56.25" customHeight="1" x14ac:dyDescent="0.2">
      <c r="A55" s="27" t="s">
        <v>162</v>
      </c>
      <c r="B55" s="27" t="s">
        <v>191</v>
      </c>
      <c r="C55" s="5" t="s">
        <v>163</v>
      </c>
      <c r="D55" s="3" t="s">
        <v>144</v>
      </c>
      <c r="E55" s="3">
        <v>2025</v>
      </c>
      <c r="F55" s="3">
        <v>2028</v>
      </c>
      <c r="G55" s="3" t="s">
        <v>135</v>
      </c>
      <c r="H55" s="3" t="s">
        <v>135</v>
      </c>
      <c r="I55" s="3" t="s">
        <v>135</v>
      </c>
      <c r="J55" s="3" t="s">
        <v>135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f>Z55</f>
        <v>19.600000000000001</v>
      </c>
      <c r="Q55" s="2" t="s">
        <v>135</v>
      </c>
      <c r="R55" s="2" t="s">
        <v>135</v>
      </c>
      <c r="S55" s="2" t="s">
        <v>135</v>
      </c>
      <c r="T55" s="2" t="s">
        <v>135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19.600000000000001</v>
      </c>
      <c r="AA55" s="2" t="s">
        <v>135</v>
      </c>
      <c r="AB55" s="2" t="s">
        <v>135</v>
      </c>
      <c r="AC55" s="2">
        <v>0</v>
      </c>
      <c r="AD55" s="1">
        <f>1.98/1.2</f>
        <v>1.6500000000000001</v>
      </c>
      <c r="AE55" s="2">
        <f>4.1184/1.2</f>
        <v>3.4320000000000004</v>
      </c>
      <c r="AF55" s="2" t="s">
        <v>135</v>
      </c>
      <c r="AG55" s="2">
        <v>7.1280000000000001</v>
      </c>
      <c r="AH55" s="2" t="s">
        <v>135</v>
      </c>
      <c r="AI55" s="2">
        <v>7.3920000000000003</v>
      </c>
      <c r="AJ55" s="2" t="s">
        <v>135</v>
      </c>
      <c r="AK55" s="2">
        <f>AC55+AE55+AG55+AI55</f>
        <v>17.952000000000002</v>
      </c>
      <c r="AL55" s="2">
        <f t="shared" si="19"/>
        <v>1.6500000000000001</v>
      </c>
      <c r="AM55" s="20" t="s">
        <v>135</v>
      </c>
      <c r="AO55" s="37"/>
      <c r="AP55" s="37"/>
    </row>
    <row r="56" spans="1:42" ht="51" x14ac:dyDescent="0.2">
      <c r="A56" s="27" t="s">
        <v>76</v>
      </c>
      <c r="B56" s="27" t="s">
        <v>77</v>
      </c>
      <c r="C56" s="5" t="s">
        <v>199</v>
      </c>
      <c r="D56" s="3" t="s">
        <v>135</v>
      </c>
      <c r="E56" s="3" t="s">
        <v>135</v>
      </c>
      <c r="F56" s="3" t="s">
        <v>135</v>
      </c>
      <c r="G56" s="3" t="s">
        <v>135</v>
      </c>
      <c r="H56" s="3" t="s">
        <v>135</v>
      </c>
      <c r="I56" s="3" t="s">
        <v>135</v>
      </c>
      <c r="J56" s="3" t="s">
        <v>135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 t="s">
        <v>135</v>
      </c>
      <c r="R56" s="2" t="s">
        <v>135</v>
      </c>
      <c r="S56" s="2" t="s">
        <v>135</v>
      </c>
      <c r="T56" s="2" t="s">
        <v>135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 t="s">
        <v>135</v>
      </c>
      <c r="AB56" s="2" t="s">
        <v>135</v>
      </c>
      <c r="AC56" s="2">
        <v>0</v>
      </c>
      <c r="AD56" s="2">
        <v>0</v>
      </c>
      <c r="AE56" s="2">
        <v>0</v>
      </c>
      <c r="AF56" s="2" t="s">
        <v>135</v>
      </c>
      <c r="AG56" s="2">
        <v>0</v>
      </c>
      <c r="AH56" s="2" t="s">
        <v>135</v>
      </c>
      <c r="AI56" s="2">
        <v>0</v>
      </c>
      <c r="AJ56" s="2" t="s">
        <v>135</v>
      </c>
      <c r="AK56" s="2">
        <f t="shared" si="18"/>
        <v>0</v>
      </c>
      <c r="AL56" s="2">
        <f t="shared" si="19"/>
        <v>0</v>
      </c>
      <c r="AM56" s="20" t="s">
        <v>135</v>
      </c>
      <c r="AO56" s="37"/>
      <c r="AP56" s="37"/>
    </row>
    <row r="57" spans="1:42" ht="34" x14ac:dyDescent="0.2">
      <c r="A57" s="30" t="s">
        <v>116</v>
      </c>
      <c r="B57" s="27" t="s">
        <v>78</v>
      </c>
      <c r="C57" s="5" t="s">
        <v>199</v>
      </c>
      <c r="D57" s="3" t="s">
        <v>135</v>
      </c>
      <c r="E57" s="3" t="s">
        <v>135</v>
      </c>
      <c r="F57" s="3" t="s">
        <v>135</v>
      </c>
      <c r="G57" s="3" t="s">
        <v>135</v>
      </c>
      <c r="H57" s="3" t="s">
        <v>135</v>
      </c>
      <c r="I57" s="3" t="s">
        <v>135</v>
      </c>
      <c r="J57" s="3" t="s">
        <v>135</v>
      </c>
      <c r="K57" s="2">
        <f>K58</f>
        <v>0</v>
      </c>
      <c r="L57" s="2">
        <v>0</v>
      </c>
      <c r="M57" s="2">
        <v>0</v>
      </c>
      <c r="N57" s="2">
        <v>0</v>
      </c>
      <c r="O57" s="2">
        <v>0</v>
      </c>
      <c r="P57" s="2">
        <f>P58</f>
        <v>11.681650000000001</v>
      </c>
      <c r="Q57" s="2" t="s">
        <v>135</v>
      </c>
      <c r="R57" s="2" t="s">
        <v>135</v>
      </c>
      <c r="S57" s="2" t="s">
        <v>135</v>
      </c>
      <c r="T57" s="2" t="s">
        <v>135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f>Z58</f>
        <v>11.681650000000001</v>
      </c>
      <c r="AA57" s="2" t="s">
        <v>135</v>
      </c>
      <c r="AB57" s="2" t="s">
        <v>135</v>
      </c>
      <c r="AC57" s="2">
        <f t="shared" ref="AC57:AL57" si="20">AC58</f>
        <v>0</v>
      </c>
      <c r="AD57" s="2">
        <f t="shared" si="20"/>
        <v>0</v>
      </c>
      <c r="AE57" s="2">
        <f t="shared" si="20"/>
        <v>4.3454099999999993</v>
      </c>
      <c r="AF57" s="2" t="s">
        <v>135</v>
      </c>
      <c r="AG57" s="2">
        <f t="shared" si="20"/>
        <v>3.2204628</v>
      </c>
      <c r="AH57" s="2" t="s">
        <v>135</v>
      </c>
      <c r="AI57" s="2">
        <f t="shared" si="20"/>
        <v>4.1157648000000009</v>
      </c>
      <c r="AJ57" s="2" t="s">
        <v>135</v>
      </c>
      <c r="AK57" s="2">
        <f t="shared" si="20"/>
        <v>11.6816376</v>
      </c>
      <c r="AL57" s="2">
        <f t="shared" si="20"/>
        <v>0</v>
      </c>
      <c r="AM57" s="20" t="s">
        <v>135</v>
      </c>
      <c r="AO57" s="37"/>
      <c r="AP57" s="37"/>
    </row>
    <row r="58" spans="1:42" ht="17" x14ac:dyDescent="0.2">
      <c r="A58" s="27" t="s">
        <v>79</v>
      </c>
      <c r="B58" s="27" t="s">
        <v>80</v>
      </c>
      <c r="C58" s="5" t="s">
        <v>199</v>
      </c>
      <c r="D58" s="3" t="s">
        <v>135</v>
      </c>
      <c r="E58" s="3" t="s">
        <v>135</v>
      </c>
      <c r="F58" s="3" t="s">
        <v>135</v>
      </c>
      <c r="G58" s="3" t="s">
        <v>135</v>
      </c>
      <c r="H58" s="3" t="s">
        <v>135</v>
      </c>
      <c r="I58" s="3" t="s">
        <v>135</v>
      </c>
      <c r="J58" s="3" t="s">
        <v>135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f>P59+P60+P61+P62+P63+P64</f>
        <v>11.681650000000001</v>
      </c>
      <c r="Q58" s="2" t="s">
        <v>135</v>
      </c>
      <c r="R58" s="2" t="s">
        <v>135</v>
      </c>
      <c r="S58" s="2" t="s">
        <v>135</v>
      </c>
      <c r="T58" s="2" t="s">
        <v>135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f>Z59+Z60+Z61+Z62+Z63+Z64</f>
        <v>11.681650000000001</v>
      </c>
      <c r="AA58" s="2" t="s">
        <v>135</v>
      </c>
      <c r="AB58" s="2" t="s">
        <v>135</v>
      </c>
      <c r="AC58" s="2">
        <f t="shared" ref="AC58:AL58" si="21">AC59+AC60+AC61+AC62+AC63+AC64</f>
        <v>0</v>
      </c>
      <c r="AD58" s="2">
        <f t="shared" si="21"/>
        <v>0</v>
      </c>
      <c r="AE58" s="2">
        <f t="shared" si="21"/>
        <v>4.3454099999999993</v>
      </c>
      <c r="AF58" s="2" t="s">
        <v>135</v>
      </c>
      <c r="AG58" s="2">
        <f t="shared" si="21"/>
        <v>3.2204628</v>
      </c>
      <c r="AH58" s="2" t="s">
        <v>135</v>
      </c>
      <c r="AI58" s="2">
        <f t="shared" si="21"/>
        <v>4.1157648000000009</v>
      </c>
      <c r="AJ58" s="2" t="s">
        <v>135</v>
      </c>
      <c r="AK58" s="2">
        <f t="shared" si="21"/>
        <v>11.6816376</v>
      </c>
      <c r="AL58" s="2">
        <f t="shared" si="21"/>
        <v>0</v>
      </c>
      <c r="AM58" s="20" t="s">
        <v>135</v>
      </c>
      <c r="AO58" s="37"/>
      <c r="AP58" s="37"/>
    </row>
    <row r="59" spans="1:42" ht="85" x14ac:dyDescent="0.2">
      <c r="A59" s="27" t="s">
        <v>164</v>
      </c>
      <c r="B59" s="27" t="s">
        <v>165</v>
      </c>
      <c r="C59" s="5" t="s">
        <v>166</v>
      </c>
      <c r="D59" s="3" t="s">
        <v>144</v>
      </c>
      <c r="E59" s="3">
        <v>2027</v>
      </c>
      <c r="F59" s="3">
        <v>2027</v>
      </c>
      <c r="G59" s="3" t="s">
        <v>135</v>
      </c>
      <c r="H59" s="3" t="s">
        <v>135</v>
      </c>
      <c r="I59" s="3" t="s">
        <v>135</v>
      </c>
      <c r="J59" s="3" t="s">
        <v>135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1">
        <v>1.10328</v>
      </c>
      <c r="Q59" s="2" t="s">
        <v>135</v>
      </c>
      <c r="R59" s="2" t="s">
        <v>135</v>
      </c>
      <c r="S59" s="2" t="s">
        <v>135</v>
      </c>
      <c r="T59" s="2" t="s">
        <v>135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1.10328</v>
      </c>
      <c r="AA59" s="2" t="s">
        <v>135</v>
      </c>
      <c r="AB59" s="2" t="s">
        <v>135</v>
      </c>
      <c r="AC59" s="2">
        <v>0</v>
      </c>
      <c r="AD59" s="2">
        <v>0</v>
      </c>
      <c r="AE59" s="2">
        <v>0</v>
      </c>
      <c r="AF59" s="2" t="s">
        <v>135</v>
      </c>
      <c r="AG59" s="2">
        <f>1.02155*(1+2*4/100)</f>
        <v>1.1032740000000001</v>
      </c>
      <c r="AH59" s="2" t="s">
        <v>135</v>
      </c>
      <c r="AI59" s="2">
        <v>0</v>
      </c>
      <c r="AJ59" s="2" t="s">
        <v>135</v>
      </c>
      <c r="AK59" s="2">
        <f t="shared" si="18"/>
        <v>1.1032740000000001</v>
      </c>
      <c r="AL59" s="2">
        <f t="shared" si="19"/>
        <v>0</v>
      </c>
      <c r="AM59" s="20" t="s">
        <v>190</v>
      </c>
      <c r="AO59" s="37"/>
      <c r="AP59" s="37"/>
    </row>
    <row r="60" spans="1:42" ht="85" x14ac:dyDescent="0.2">
      <c r="A60" s="27" t="s">
        <v>164</v>
      </c>
      <c r="B60" s="27" t="s">
        <v>167</v>
      </c>
      <c r="C60" s="5" t="s">
        <v>168</v>
      </c>
      <c r="D60" s="3" t="s">
        <v>144</v>
      </c>
      <c r="E60" s="3">
        <v>2027</v>
      </c>
      <c r="F60" s="3">
        <v>2027</v>
      </c>
      <c r="G60" s="3" t="s">
        <v>135</v>
      </c>
      <c r="H60" s="3" t="s">
        <v>135</v>
      </c>
      <c r="I60" s="3" t="s">
        <v>135</v>
      </c>
      <c r="J60" s="3" t="s">
        <v>135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2.1171899999999999</v>
      </c>
      <c r="Q60" s="2" t="s">
        <v>135</v>
      </c>
      <c r="R60" s="2" t="s">
        <v>135</v>
      </c>
      <c r="S60" s="2" t="s">
        <v>135</v>
      </c>
      <c r="T60" s="2" t="s">
        <v>135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2.1171899999999999</v>
      </c>
      <c r="AA60" s="2" t="s">
        <v>135</v>
      </c>
      <c r="AB60" s="2" t="s">
        <v>135</v>
      </c>
      <c r="AC60" s="2">
        <v>0</v>
      </c>
      <c r="AD60" s="2">
        <v>0</v>
      </c>
      <c r="AE60" s="2">
        <v>0</v>
      </c>
      <c r="AF60" s="2" t="s">
        <v>135</v>
      </c>
      <c r="AG60" s="2">
        <f>1.96036*(1+2*4/100)</f>
        <v>2.1171888000000001</v>
      </c>
      <c r="AH60" s="2" t="s">
        <v>135</v>
      </c>
      <c r="AI60" s="2">
        <v>0</v>
      </c>
      <c r="AJ60" s="2" t="s">
        <v>135</v>
      </c>
      <c r="AK60" s="2">
        <f>AC60+AE60+AG60+AI60</f>
        <v>2.1171888000000001</v>
      </c>
      <c r="AL60" s="2">
        <f t="shared" si="19"/>
        <v>0</v>
      </c>
      <c r="AM60" s="20" t="s">
        <v>190</v>
      </c>
      <c r="AO60" s="37"/>
      <c r="AP60" s="37"/>
    </row>
    <row r="61" spans="1:42" ht="85" x14ac:dyDescent="0.2">
      <c r="A61" s="27" t="s">
        <v>164</v>
      </c>
      <c r="B61" s="27" t="s">
        <v>169</v>
      </c>
      <c r="C61" s="5" t="s">
        <v>170</v>
      </c>
      <c r="D61" s="3" t="s">
        <v>144</v>
      </c>
      <c r="E61" s="3">
        <v>2026</v>
      </c>
      <c r="F61" s="3">
        <v>2026</v>
      </c>
      <c r="G61" s="3" t="s">
        <v>135</v>
      </c>
      <c r="H61" s="3" t="s">
        <v>135</v>
      </c>
      <c r="I61" s="3" t="s">
        <v>135</v>
      </c>
      <c r="J61" s="3" t="s">
        <v>135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2.29772</v>
      </c>
      <c r="Q61" s="2" t="s">
        <v>135</v>
      </c>
      <c r="R61" s="2" t="s">
        <v>135</v>
      </c>
      <c r="S61" s="2" t="s">
        <v>135</v>
      </c>
      <c r="T61" s="2" t="s">
        <v>135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f>2.29772</f>
        <v>2.29772</v>
      </c>
      <c r="AA61" s="2" t="s">
        <v>135</v>
      </c>
      <c r="AB61" s="2" t="s">
        <v>135</v>
      </c>
      <c r="AC61" s="2">
        <v>0</v>
      </c>
      <c r="AD61" s="2">
        <v>0</v>
      </c>
      <c r="AE61" s="32">
        <v>2.29772</v>
      </c>
      <c r="AF61" s="2" t="s">
        <v>135</v>
      </c>
      <c r="AG61" s="2">
        <v>0</v>
      </c>
      <c r="AH61" s="2" t="s">
        <v>135</v>
      </c>
      <c r="AI61" s="2">
        <v>0</v>
      </c>
      <c r="AJ61" s="2" t="s">
        <v>135</v>
      </c>
      <c r="AK61" s="2">
        <f>AC61+AE61+AG61+AI61</f>
        <v>2.29772</v>
      </c>
      <c r="AL61" s="2">
        <f t="shared" si="19"/>
        <v>0</v>
      </c>
      <c r="AM61" s="20" t="s">
        <v>190</v>
      </c>
      <c r="AO61" s="37"/>
      <c r="AP61" s="37"/>
    </row>
    <row r="62" spans="1:42" ht="85" x14ac:dyDescent="0.2">
      <c r="A62" s="27" t="s">
        <v>164</v>
      </c>
      <c r="B62" s="27" t="s">
        <v>171</v>
      </c>
      <c r="C62" s="5" t="s">
        <v>172</v>
      </c>
      <c r="D62" s="3" t="s">
        <v>144</v>
      </c>
      <c r="E62" s="3">
        <v>2026</v>
      </c>
      <c r="F62" s="3">
        <v>2026</v>
      </c>
      <c r="G62" s="3" t="s">
        <v>135</v>
      </c>
      <c r="H62" s="3" t="s">
        <v>135</v>
      </c>
      <c r="I62" s="3" t="s">
        <v>135</v>
      </c>
      <c r="J62" s="3" t="s">
        <v>135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2.0476899999999998</v>
      </c>
      <c r="Q62" s="2" t="s">
        <v>135</v>
      </c>
      <c r="R62" s="2" t="s">
        <v>135</v>
      </c>
      <c r="S62" s="2" t="s">
        <v>135</v>
      </c>
      <c r="T62" s="2" t="s">
        <v>135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2.0476899999999998</v>
      </c>
      <c r="AA62" s="2" t="s">
        <v>135</v>
      </c>
      <c r="AB62" s="2" t="s">
        <v>135</v>
      </c>
      <c r="AC62" s="2">
        <v>0</v>
      </c>
      <c r="AD62" s="2">
        <v>0</v>
      </c>
      <c r="AE62" s="33">
        <v>2.0476899999999998</v>
      </c>
      <c r="AF62" s="2" t="s">
        <v>135</v>
      </c>
      <c r="AG62" s="2">
        <v>0</v>
      </c>
      <c r="AH62" s="2" t="s">
        <v>135</v>
      </c>
      <c r="AI62" s="2">
        <v>0</v>
      </c>
      <c r="AJ62" s="2" t="s">
        <v>135</v>
      </c>
      <c r="AK62" s="2">
        <f>AC62+AE62+AG62+AI62</f>
        <v>2.0476899999999998</v>
      </c>
      <c r="AL62" s="2">
        <f t="shared" si="19"/>
        <v>0</v>
      </c>
      <c r="AM62" s="20" t="s">
        <v>190</v>
      </c>
      <c r="AO62" s="37"/>
      <c r="AP62" s="37"/>
    </row>
    <row r="63" spans="1:42" ht="85" x14ac:dyDescent="0.2">
      <c r="A63" s="27" t="s">
        <v>164</v>
      </c>
      <c r="B63" s="34" t="s">
        <v>173</v>
      </c>
      <c r="C63" s="5" t="s">
        <v>174</v>
      </c>
      <c r="D63" s="3" t="s">
        <v>144</v>
      </c>
      <c r="E63" s="3">
        <v>2028</v>
      </c>
      <c r="F63" s="3">
        <v>2028</v>
      </c>
      <c r="G63" s="3" t="s">
        <v>135</v>
      </c>
      <c r="H63" s="3" t="s">
        <v>135</v>
      </c>
      <c r="I63" s="3" t="s">
        <v>135</v>
      </c>
      <c r="J63" s="3" t="s">
        <v>135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2.8197000000000001</v>
      </c>
      <c r="Q63" s="2" t="s">
        <v>135</v>
      </c>
      <c r="R63" s="2" t="s">
        <v>135</v>
      </c>
      <c r="S63" s="2" t="s">
        <v>135</v>
      </c>
      <c r="T63" s="2" t="s">
        <v>135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2.8197000000000001</v>
      </c>
      <c r="AA63" s="2" t="s">
        <v>135</v>
      </c>
      <c r="AB63" s="2" t="s">
        <v>135</v>
      </c>
      <c r="AC63" s="2">
        <v>0</v>
      </c>
      <c r="AD63" s="2">
        <v>0</v>
      </c>
      <c r="AE63" s="2">
        <v>0</v>
      </c>
      <c r="AF63" s="2" t="s">
        <v>135</v>
      </c>
      <c r="AG63" s="2">
        <v>0</v>
      </c>
      <c r="AH63" s="2" t="s">
        <v>135</v>
      </c>
      <c r="AI63" s="2">
        <f>2.51759*(1+3*4/100)</f>
        <v>2.8197008000000006</v>
      </c>
      <c r="AJ63" s="2" t="s">
        <v>135</v>
      </c>
      <c r="AK63" s="2">
        <f>AC63+AE63+AG63+AI63</f>
        <v>2.8197008000000006</v>
      </c>
      <c r="AL63" s="2">
        <f t="shared" si="19"/>
        <v>0</v>
      </c>
      <c r="AM63" s="20" t="s">
        <v>190</v>
      </c>
      <c r="AO63" s="37"/>
      <c r="AP63" s="37"/>
    </row>
    <row r="64" spans="1:42" ht="85" x14ac:dyDescent="0.2">
      <c r="A64" s="27" t="s">
        <v>164</v>
      </c>
      <c r="B64" s="34" t="s">
        <v>175</v>
      </c>
      <c r="C64" s="5" t="s">
        <v>176</v>
      </c>
      <c r="D64" s="3" t="s">
        <v>144</v>
      </c>
      <c r="E64" s="3">
        <v>2028</v>
      </c>
      <c r="F64" s="3">
        <v>2028</v>
      </c>
      <c r="G64" s="3" t="s">
        <v>135</v>
      </c>
      <c r="H64" s="3" t="s">
        <v>135</v>
      </c>
      <c r="I64" s="3" t="s">
        <v>135</v>
      </c>
      <c r="J64" s="3" t="s">
        <v>135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1.2960700000000001</v>
      </c>
      <c r="Q64" s="2" t="s">
        <v>135</v>
      </c>
      <c r="R64" s="2" t="s">
        <v>135</v>
      </c>
      <c r="S64" s="2" t="s">
        <v>135</v>
      </c>
      <c r="T64" s="2" t="s">
        <v>135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1.2960700000000001</v>
      </c>
      <c r="AA64" s="2" t="s">
        <v>135</v>
      </c>
      <c r="AB64" s="2" t="s">
        <v>135</v>
      </c>
      <c r="AC64" s="2">
        <v>0</v>
      </c>
      <c r="AD64" s="2">
        <v>0</v>
      </c>
      <c r="AE64" s="2">
        <v>0</v>
      </c>
      <c r="AF64" s="2" t="s">
        <v>135</v>
      </c>
      <c r="AG64" s="2">
        <v>0</v>
      </c>
      <c r="AH64" s="2" t="s">
        <v>135</v>
      </c>
      <c r="AI64" s="2">
        <f>1.1572*(1+3*4/100)</f>
        <v>1.2960640000000001</v>
      </c>
      <c r="AJ64" s="2" t="s">
        <v>135</v>
      </c>
      <c r="AK64" s="2">
        <f>AC64+AE64+AG64+AI64</f>
        <v>1.2960640000000001</v>
      </c>
      <c r="AL64" s="2">
        <f t="shared" si="19"/>
        <v>0</v>
      </c>
      <c r="AM64" s="20" t="s">
        <v>190</v>
      </c>
      <c r="AO64" s="37"/>
      <c r="AP64" s="37"/>
    </row>
    <row r="65" spans="1:42" ht="34" x14ac:dyDescent="0.2">
      <c r="A65" s="27" t="s">
        <v>81</v>
      </c>
      <c r="B65" s="27" t="s">
        <v>82</v>
      </c>
      <c r="C65" s="5" t="s">
        <v>199</v>
      </c>
      <c r="D65" s="3" t="s">
        <v>135</v>
      </c>
      <c r="E65" s="3" t="s">
        <v>135</v>
      </c>
      <c r="F65" s="3" t="s">
        <v>135</v>
      </c>
      <c r="G65" s="3" t="s">
        <v>135</v>
      </c>
      <c r="H65" s="3" t="s">
        <v>135</v>
      </c>
      <c r="I65" s="3" t="s">
        <v>135</v>
      </c>
      <c r="J65" s="3" t="s">
        <v>135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 t="s">
        <v>135</v>
      </c>
      <c r="R65" s="2" t="s">
        <v>135</v>
      </c>
      <c r="S65" s="2" t="s">
        <v>135</v>
      </c>
      <c r="T65" s="2" t="s">
        <v>135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 t="s">
        <v>135</v>
      </c>
      <c r="AB65" s="2" t="s">
        <v>135</v>
      </c>
      <c r="AC65" s="2">
        <v>0</v>
      </c>
      <c r="AD65" s="2">
        <v>0</v>
      </c>
      <c r="AE65" s="2">
        <v>0</v>
      </c>
      <c r="AF65" s="2" t="s">
        <v>135</v>
      </c>
      <c r="AG65" s="2">
        <v>0</v>
      </c>
      <c r="AH65" s="2" t="s">
        <v>135</v>
      </c>
      <c r="AI65" s="2">
        <v>0</v>
      </c>
      <c r="AJ65" s="2" t="s">
        <v>135</v>
      </c>
      <c r="AK65" s="2">
        <f t="shared" si="18"/>
        <v>0</v>
      </c>
      <c r="AL65" s="2">
        <f t="shared" si="19"/>
        <v>0</v>
      </c>
      <c r="AM65" s="20" t="s">
        <v>135</v>
      </c>
      <c r="AO65" s="37"/>
      <c r="AP65" s="37"/>
    </row>
    <row r="66" spans="1:42" ht="34" x14ac:dyDescent="0.2">
      <c r="A66" s="30" t="s">
        <v>117</v>
      </c>
      <c r="B66" s="27" t="s">
        <v>83</v>
      </c>
      <c r="C66" s="5" t="s">
        <v>199</v>
      </c>
      <c r="D66" s="3" t="s">
        <v>135</v>
      </c>
      <c r="E66" s="3" t="s">
        <v>135</v>
      </c>
      <c r="F66" s="3" t="s">
        <v>135</v>
      </c>
      <c r="G66" s="3" t="s">
        <v>135</v>
      </c>
      <c r="H66" s="3" t="s">
        <v>135</v>
      </c>
      <c r="I66" s="3" t="s">
        <v>135</v>
      </c>
      <c r="J66" s="3" t="s">
        <v>135</v>
      </c>
      <c r="K66" s="1">
        <f>K71</f>
        <v>3.5775000000000001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 t="s">
        <v>135</v>
      </c>
      <c r="R66" s="2" t="s">
        <v>135</v>
      </c>
      <c r="S66" s="2" t="s">
        <v>135</v>
      </c>
      <c r="T66" s="2" t="s">
        <v>135</v>
      </c>
      <c r="U66" s="1">
        <f>U71</f>
        <v>3.5775000000000001</v>
      </c>
      <c r="V66" s="2">
        <v>0</v>
      </c>
      <c r="W66" s="1">
        <f>W71</f>
        <v>3.5775000000000001</v>
      </c>
      <c r="X66" s="2">
        <v>0</v>
      </c>
      <c r="Y66" s="2">
        <v>0</v>
      </c>
      <c r="Z66" s="2">
        <v>0</v>
      </c>
      <c r="AA66" s="2" t="s">
        <v>135</v>
      </c>
      <c r="AB66" s="2" t="s">
        <v>135</v>
      </c>
      <c r="AC66" s="2">
        <f>AC71</f>
        <v>3.5775000000000001</v>
      </c>
      <c r="AD66" s="2">
        <v>0</v>
      </c>
      <c r="AE66" s="2">
        <f>AE71</f>
        <v>0</v>
      </c>
      <c r="AF66" s="2" t="s">
        <v>135</v>
      </c>
      <c r="AG66" s="2">
        <f>AG71</f>
        <v>0</v>
      </c>
      <c r="AH66" s="2" t="s">
        <v>135</v>
      </c>
      <c r="AI66" s="2">
        <f>AI71</f>
        <v>0</v>
      </c>
      <c r="AJ66" s="2" t="s">
        <v>135</v>
      </c>
      <c r="AK66" s="2">
        <f t="shared" si="18"/>
        <v>3.5775000000000001</v>
      </c>
      <c r="AL66" s="2">
        <f t="shared" si="19"/>
        <v>0</v>
      </c>
      <c r="AM66" s="20" t="s">
        <v>135</v>
      </c>
      <c r="AO66" s="37"/>
      <c r="AP66" s="37"/>
    </row>
    <row r="67" spans="1:42" ht="34" x14ac:dyDescent="0.2">
      <c r="A67" s="27" t="s">
        <v>84</v>
      </c>
      <c r="B67" s="27" t="s">
        <v>118</v>
      </c>
      <c r="C67" s="5" t="s">
        <v>199</v>
      </c>
      <c r="D67" s="3" t="s">
        <v>135</v>
      </c>
      <c r="E67" s="3" t="s">
        <v>135</v>
      </c>
      <c r="F67" s="3" t="s">
        <v>135</v>
      </c>
      <c r="G67" s="3" t="s">
        <v>135</v>
      </c>
      <c r="H67" s="3" t="s">
        <v>135</v>
      </c>
      <c r="I67" s="3" t="s">
        <v>135</v>
      </c>
      <c r="J67" s="3" t="s">
        <v>135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 t="s">
        <v>135</v>
      </c>
      <c r="R67" s="2" t="s">
        <v>135</v>
      </c>
      <c r="S67" s="2" t="s">
        <v>135</v>
      </c>
      <c r="T67" s="2" t="s">
        <v>135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 t="s">
        <v>135</v>
      </c>
      <c r="AB67" s="2" t="s">
        <v>135</v>
      </c>
      <c r="AC67" s="2">
        <v>0</v>
      </c>
      <c r="AD67" s="2">
        <v>0</v>
      </c>
      <c r="AE67" s="2">
        <v>0</v>
      </c>
      <c r="AF67" s="2" t="s">
        <v>135</v>
      </c>
      <c r="AG67" s="2">
        <v>0</v>
      </c>
      <c r="AH67" s="2" t="s">
        <v>135</v>
      </c>
      <c r="AI67" s="2">
        <v>0</v>
      </c>
      <c r="AJ67" s="2" t="s">
        <v>135</v>
      </c>
      <c r="AK67" s="2">
        <f t="shared" si="18"/>
        <v>0</v>
      </c>
      <c r="AL67" s="2">
        <f t="shared" si="19"/>
        <v>0</v>
      </c>
      <c r="AM67" s="20" t="s">
        <v>135</v>
      </c>
      <c r="AO67" s="37"/>
      <c r="AP67" s="37"/>
    </row>
    <row r="68" spans="1:42" ht="34" x14ac:dyDescent="0.2">
      <c r="A68" s="27" t="s">
        <v>85</v>
      </c>
      <c r="B68" s="27" t="s">
        <v>119</v>
      </c>
      <c r="C68" s="5" t="s">
        <v>199</v>
      </c>
      <c r="D68" s="3" t="s">
        <v>135</v>
      </c>
      <c r="E68" s="3" t="s">
        <v>135</v>
      </c>
      <c r="F68" s="3" t="s">
        <v>135</v>
      </c>
      <c r="G68" s="3" t="s">
        <v>135</v>
      </c>
      <c r="H68" s="3" t="s">
        <v>135</v>
      </c>
      <c r="I68" s="3" t="s">
        <v>135</v>
      </c>
      <c r="J68" s="3" t="s">
        <v>135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 t="s">
        <v>135</v>
      </c>
      <c r="R68" s="2" t="s">
        <v>135</v>
      </c>
      <c r="S68" s="2" t="s">
        <v>135</v>
      </c>
      <c r="T68" s="2" t="s">
        <v>135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 t="s">
        <v>135</v>
      </c>
      <c r="AB68" s="2" t="s">
        <v>135</v>
      </c>
      <c r="AC68" s="2">
        <v>0</v>
      </c>
      <c r="AD68" s="2">
        <v>0</v>
      </c>
      <c r="AE68" s="2">
        <v>0</v>
      </c>
      <c r="AF68" s="2" t="s">
        <v>135</v>
      </c>
      <c r="AG68" s="2">
        <v>0</v>
      </c>
      <c r="AH68" s="2" t="s">
        <v>135</v>
      </c>
      <c r="AI68" s="2">
        <v>0</v>
      </c>
      <c r="AJ68" s="2" t="s">
        <v>135</v>
      </c>
      <c r="AK68" s="2">
        <f t="shared" si="18"/>
        <v>0</v>
      </c>
      <c r="AL68" s="2">
        <f t="shared" si="19"/>
        <v>0</v>
      </c>
      <c r="AM68" s="20" t="s">
        <v>135</v>
      </c>
      <c r="AO68" s="37"/>
      <c r="AP68" s="37"/>
    </row>
    <row r="69" spans="1:42" ht="34" x14ac:dyDescent="0.2">
      <c r="A69" s="27" t="s">
        <v>86</v>
      </c>
      <c r="B69" s="27" t="s">
        <v>120</v>
      </c>
      <c r="C69" s="5" t="s">
        <v>199</v>
      </c>
      <c r="D69" s="3" t="s">
        <v>135</v>
      </c>
      <c r="E69" s="3" t="s">
        <v>135</v>
      </c>
      <c r="F69" s="3" t="s">
        <v>135</v>
      </c>
      <c r="G69" s="3" t="s">
        <v>135</v>
      </c>
      <c r="H69" s="3" t="s">
        <v>135</v>
      </c>
      <c r="I69" s="3" t="s">
        <v>135</v>
      </c>
      <c r="J69" s="3" t="s">
        <v>135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 t="s">
        <v>135</v>
      </c>
      <c r="R69" s="2" t="s">
        <v>135</v>
      </c>
      <c r="S69" s="2" t="s">
        <v>135</v>
      </c>
      <c r="T69" s="2" t="s">
        <v>135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 t="s">
        <v>135</v>
      </c>
      <c r="AB69" s="2" t="s">
        <v>135</v>
      </c>
      <c r="AC69" s="2">
        <v>0</v>
      </c>
      <c r="AD69" s="2">
        <v>0</v>
      </c>
      <c r="AE69" s="2">
        <v>0</v>
      </c>
      <c r="AF69" s="2" t="s">
        <v>135</v>
      </c>
      <c r="AG69" s="2">
        <v>0</v>
      </c>
      <c r="AH69" s="2" t="s">
        <v>135</v>
      </c>
      <c r="AI69" s="2">
        <v>0</v>
      </c>
      <c r="AJ69" s="2" t="s">
        <v>135</v>
      </c>
      <c r="AK69" s="2">
        <f t="shared" si="18"/>
        <v>0</v>
      </c>
      <c r="AL69" s="2">
        <f t="shared" si="19"/>
        <v>0</v>
      </c>
      <c r="AM69" s="20" t="s">
        <v>135</v>
      </c>
      <c r="AO69" s="37"/>
      <c r="AP69" s="37"/>
    </row>
    <row r="70" spans="1:42" ht="34" x14ac:dyDescent="0.2">
      <c r="A70" s="27" t="s">
        <v>87</v>
      </c>
      <c r="B70" s="27" t="s">
        <v>121</v>
      </c>
      <c r="C70" s="5" t="s">
        <v>199</v>
      </c>
      <c r="D70" s="3" t="s">
        <v>135</v>
      </c>
      <c r="E70" s="3" t="s">
        <v>135</v>
      </c>
      <c r="F70" s="3" t="s">
        <v>135</v>
      </c>
      <c r="G70" s="3" t="s">
        <v>135</v>
      </c>
      <c r="H70" s="3" t="s">
        <v>135</v>
      </c>
      <c r="I70" s="3" t="s">
        <v>135</v>
      </c>
      <c r="J70" s="3" t="s">
        <v>135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 t="s">
        <v>135</v>
      </c>
      <c r="R70" s="2" t="s">
        <v>135</v>
      </c>
      <c r="S70" s="2" t="s">
        <v>135</v>
      </c>
      <c r="T70" s="2" t="s">
        <v>135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 t="s">
        <v>135</v>
      </c>
      <c r="AB70" s="2" t="s">
        <v>135</v>
      </c>
      <c r="AC70" s="2">
        <v>0</v>
      </c>
      <c r="AD70" s="2">
        <v>0</v>
      </c>
      <c r="AE70" s="2">
        <v>0</v>
      </c>
      <c r="AF70" s="2" t="s">
        <v>135</v>
      </c>
      <c r="AG70" s="2">
        <v>0</v>
      </c>
      <c r="AH70" s="2" t="s">
        <v>135</v>
      </c>
      <c r="AI70" s="2">
        <v>0</v>
      </c>
      <c r="AJ70" s="2" t="s">
        <v>135</v>
      </c>
      <c r="AK70" s="2">
        <f t="shared" si="18"/>
        <v>0</v>
      </c>
      <c r="AL70" s="2">
        <f t="shared" si="19"/>
        <v>0</v>
      </c>
      <c r="AM70" s="20" t="s">
        <v>135</v>
      </c>
      <c r="AO70" s="37"/>
      <c r="AP70" s="37"/>
    </row>
    <row r="71" spans="1:42" ht="34" x14ac:dyDescent="0.2">
      <c r="A71" s="27" t="s">
        <v>88</v>
      </c>
      <c r="B71" s="27" t="s">
        <v>122</v>
      </c>
      <c r="C71" s="5" t="s">
        <v>199</v>
      </c>
      <c r="D71" s="3" t="s">
        <v>135</v>
      </c>
      <c r="E71" s="3" t="s">
        <v>135</v>
      </c>
      <c r="F71" s="3" t="s">
        <v>135</v>
      </c>
      <c r="G71" s="3" t="s">
        <v>135</v>
      </c>
      <c r="H71" s="3" t="s">
        <v>135</v>
      </c>
      <c r="I71" s="3" t="s">
        <v>135</v>
      </c>
      <c r="J71" s="3" t="s">
        <v>135</v>
      </c>
      <c r="K71" s="1">
        <f>K72</f>
        <v>3.5775000000000001</v>
      </c>
      <c r="L71" s="2">
        <v>0</v>
      </c>
      <c r="M71" s="2">
        <v>0</v>
      </c>
      <c r="N71" s="2">
        <v>0</v>
      </c>
      <c r="O71" s="2">
        <v>3.5775000000000001</v>
      </c>
      <c r="P71" s="1">
        <f>P72</f>
        <v>0</v>
      </c>
      <c r="Q71" s="2" t="s">
        <v>135</v>
      </c>
      <c r="R71" s="2" t="s">
        <v>135</v>
      </c>
      <c r="S71" s="2" t="s">
        <v>135</v>
      </c>
      <c r="T71" s="2" t="s">
        <v>135</v>
      </c>
      <c r="U71" s="1">
        <f>U72</f>
        <v>3.5775000000000001</v>
      </c>
      <c r="V71" s="2">
        <v>0</v>
      </c>
      <c r="W71" s="1">
        <f>W72</f>
        <v>3.5775000000000001</v>
      </c>
      <c r="X71" s="2">
        <v>0</v>
      </c>
      <c r="Y71" s="2">
        <v>0</v>
      </c>
      <c r="Z71" s="2">
        <v>0</v>
      </c>
      <c r="AA71" s="2" t="s">
        <v>135</v>
      </c>
      <c r="AB71" s="2" t="s">
        <v>135</v>
      </c>
      <c r="AC71" s="1">
        <f>AC72</f>
        <v>3.5775000000000001</v>
      </c>
      <c r="AD71" s="2">
        <v>0</v>
      </c>
      <c r="AE71" s="2">
        <v>0</v>
      </c>
      <c r="AF71" s="2" t="s">
        <v>135</v>
      </c>
      <c r="AG71" s="2">
        <v>0</v>
      </c>
      <c r="AH71" s="2" t="s">
        <v>135</v>
      </c>
      <c r="AI71" s="2">
        <f>AI72</f>
        <v>0</v>
      </c>
      <c r="AJ71" s="2" t="s">
        <v>135</v>
      </c>
      <c r="AK71" s="2">
        <f>AC71+AE71+AG71+AI71</f>
        <v>3.5775000000000001</v>
      </c>
      <c r="AL71" s="2">
        <f t="shared" si="19"/>
        <v>0</v>
      </c>
      <c r="AM71" s="20" t="s">
        <v>135</v>
      </c>
      <c r="AO71" s="37"/>
      <c r="AP71" s="37"/>
    </row>
    <row r="72" spans="1:42" ht="34" x14ac:dyDescent="0.2">
      <c r="A72" s="27" t="s">
        <v>177</v>
      </c>
      <c r="B72" s="31" t="s">
        <v>178</v>
      </c>
      <c r="C72" s="31" t="s">
        <v>179</v>
      </c>
      <c r="D72" s="3">
        <v>0</v>
      </c>
      <c r="E72" s="3">
        <v>2025</v>
      </c>
      <c r="F72" s="3">
        <v>2025</v>
      </c>
      <c r="G72" s="3" t="s">
        <v>135</v>
      </c>
      <c r="H72" s="3" t="s">
        <v>135</v>
      </c>
      <c r="I72" s="3" t="s">
        <v>135</v>
      </c>
      <c r="J72" s="3" t="s">
        <v>135</v>
      </c>
      <c r="K72" s="1">
        <f>4.293/1.2</f>
        <v>3.5775000000000001</v>
      </c>
      <c r="L72" s="2">
        <v>0</v>
      </c>
      <c r="M72" s="2">
        <v>0</v>
      </c>
      <c r="N72" s="2">
        <v>0</v>
      </c>
      <c r="O72" s="2">
        <v>3.5775000000000001</v>
      </c>
      <c r="P72" s="1">
        <v>0</v>
      </c>
      <c r="Q72" s="2" t="s">
        <v>135</v>
      </c>
      <c r="R72" s="2" t="s">
        <v>135</v>
      </c>
      <c r="S72" s="2" t="s">
        <v>135</v>
      </c>
      <c r="T72" s="2" t="s">
        <v>135</v>
      </c>
      <c r="U72" s="1">
        <f>K72</f>
        <v>3.5775000000000001</v>
      </c>
      <c r="V72" s="2">
        <v>0</v>
      </c>
      <c r="W72" s="1">
        <f>U72</f>
        <v>3.5775000000000001</v>
      </c>
      <c r="X72" s="2">
        <v>0</v>
      </c>
      <c r="Y72" s="2">
        <v>0</v>
      </c>
      <c r="Z72" s="2">
        <v>0</v>
      </c>
      <c r="AA72" s="2" t="s">
        <v>135</v>
      </c>
      <c r="AB72" s="2" t="s">
        <v>135</v>
      </c>
      <c r="AC72" s="1">
        <f>4.293/1.2</f>
        <v>3.5775000000000001</v>
      </c>
      <c r="AD72" s="2">
        <v>0</v>
      </c>
      <c r="AE72" s="2">
        <v>0</v>
      </c>
      <c r="AF72" s="2" t="s">
        <v>135</v>
      </c>
      <c r="AG72" s="2">
        <v>0</v>
      </c>
      <c r="AH72" s="2" t="s">
        <v>135</v>
      </c>
      <c r="AI72" s="2">
        <f t="shared" ref="AI72:AI81" si="22">AI73</f>
        <v>0</v>
      </c>
      <c r="AJ72" s="2" t="s">
        <v>135</v>
      </c>
      <c r="AK72" s="2">
        <f>AC72+AE72+AG72+AI72</f>
        <v>3.5775000000000001</v>
      </c>
      <c r="AL72" s="2">
        <f t="shared" si="19"/>
        <v>0</v>
      </c>
      <c r="AM72" s="20" t="s">
        <v>200</v>
      </c>
      <c r="AO72" s="37"/>
      <c r="AP72" s="37"/>
    </row>
    <row r="73" spans="1:42" ht="34" x14ac:dyDescent="0.2">
      <c r="A73" s="27" t="s">
        <v>89</v>
      </c>
      <c r="B73" s="27" t="s">
        <v>123</v>
      </c>
      <c r="C73" s="5" t="s">
        <v>199</v>
      </c>
      <c r="D73" s="3" t="s">
        <v>135</v>
      </c>
      <c r="E73" s="3" t="s">
        <v>135</v>
      </c>
      <c r="F73" s="3" t="s">
        <v>135</v>
      </c>
      <c r="G73" s="3" t="s">
        <v>135</v>
      </c>
      <c r="H73" s="3" t="s">
        <v>135</v>
      </c>
      <c r="I73" s="3" t="s">
        <v>135</v>
      </c>
      <c r="J73" s="3" t="s">
        <v>135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 t="s">
        <v>135</v>
      </c>
      <c r="R73" s="2" t="s">
        <v>135</v>
      </c>
      <c r="S73" s="2" t="s">
        <v>135</v>
      </c>
      <c r="T73" s="2" t="s">
        <v>135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 t="s">
        <v>135</v>
      </c>
      <c r="AB73" s="2" t="s">
        <v>135</v>
      </c>
      <c r="AC73" s="2">
        <v>0</v>
      </c>
      <c r="AD73" s="2">
        <v>0</v>
      </c>
      <c r="AE73" s="2">
        <v>0</v>
      </c>
      <c r="AF73" s="2" t="s">
        <v>135</v>
      </c>
      <c r="AG73" s="2">
        <v>0</v>
      </c>
      <c r="AH73" s="2" t="s">
        <v>135</v>
      </c>
      <c r="AI73" s="2">
        <f t="shared" si="22"/>
        <v>0</v>
      </c>
      <c r="AJ73" s="2" t="s">
        <v>135</v>
      </c>
      <c r="AK73" s="2">
        <f t="shared" si="18"/>
        <v>0</v>
      </c>
      <c r="AL73" s="2">
        <f t="shared" si="19"/>
        <v>0</v>
      </c>
      <c r="AM73" s="20" t="s">
        <v>135</v>
      </c>
      <c r="AO73" s="37"/>
      <c r="AP73" s="37"/>
    </row>
    <row r="74" spans="1:42" ht="34" x14ac:dyDescent="0.2">
      <c r="A74" s="27" t="s">
        <v>90</v>
      </c>
      <c r="B74" s="27" t="s">
        <v>124</v>
      </c>
      <c r="C74" s="5" t="s">
        <v>199</v>
      </c>
      <c r="D74" s="3" t="s">
        <v>135</v>
      </c>
      <c r="E74" s="3" t="s">
        <v>135</v>
      </c>
      <c r="F74" s="3" t="s">
        <v>135</v>
      </c>
      <c r="G74" s="3" t="s">
        <v>135</v>
      </c>
      <c r="H74" s="3" t="s">
        <v>135</v>
      </c>
      <c r="I74" s="3" t="s">
        <v>135</v>
      </c>
      <c r="J74" s="3" t="s">
        <v>135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 t="s">
        <v>135</v>
      </c>
      <c r="R74" s="2" t="s">
        <v>135</v>
      </c>
      <c r="S74" s="2" t="s">
        <v>135</v>
      </c>
      <c r="T74" s="2" t="s">
        <v>135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 t="s">
        <v>135</v>
      </c>
      <c r="AB74" s="2" t="s">
        <v>135</v>
      </c>
      <c r="AC74" s="2">
        <v>0</v>
      </c>
      <c r="AD74" s="2">
        <v>0</v>
      </c>
      <c r="AE74" s="2">
        <v>0</v>
      </c>
      <c r="AF74" s="2" t="s">
        <v>135</v>
      </c>
      <c r="AG74" s="2">
        <v>0</v>
      </c>
      <c r="AH74" s="2" t="s">
        <v>135</v>
      </c>
      <c r="AI74" s="2">
        <f t="shared" si="22"/>
        <v>0</v>
      </c>
      <c r="AJ74" s="2" t="s">
        <v>135</v>
      </c>
      <c r="AK74" s="2">
        <f t="shared" si="18"/>
        <v>0</v>
      </c>
      <c r="AL74" s="2">
        <f t="shared" si="19"/>
        <v>0</v>
      </c>
      <c r="AM74" s="20" t="s">
        <v>135</v>
      </c>
      <c r="AO74" s="37"/>
      <c r="AP74" s="37"/>
    </row>
    <row r="75" spans="1:42" ht="34" x14ac:dyDescent="0.2">
      <c r="A75" s="27" t="s">
        <v>91</v>
      </c>
      <c r="B75" s="27" t="s">
        <v>125</v>
      </c>
      <c r="C75" s="5" t="s">
        <v>199</v>
      </c>
      <c r="D75" s="3" t="s">
        <v>135</v>
      </c>
      <c r="E75" s="3" t="s">
        <v>135</v>
      </c>
      <c r="F75" s="3" t="s">
        <v>135</v>
      </c>
      <c r="G75" s="3" t="s">
        <v>135</v>
      </c>
      <c r="H75" s="3" t="s">
        <v>135</v>
      </c>
      <c r="I75" s="3" t="s">
        <v>135</v>
      </c>
      <c r="J75" s="3" t="s">
        <v>135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 t="s">
        <v>135</v>
      </c>
      <c r="R75" s="2" t="s">
        <v>135</v>
      </c>
      <c r="S75" s="2" t="s">
        <v>135</v>
      </c>
      <c r="T75" s="2" t="s">
        <v>135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 t="s">
        <v>135</v>
      </c>
      <c r="AB75" s="2" t="s">
        <v>135</v>
      </c>
      <c r="AC75" s="2">
        <v>0</v>
      </c>
      <c r="AD75" s="2">
        <v>0</v>
      </c>
      <c r="AE75" s="2">
        <v>0</v>
      </c>
      <c r="AF75" s="2" t="s">
        <v>135</v>
      </c>
      <c r="AG75" s="2">
        <v>0</v>
      </c>
      <c r="AH75" s="2" t="s">
        <v>135</v>
      </c>
      <c r="AI75" s="2">
        <f t="shared" si="22"/>
        <v>0</v>
      </c>
      <c r="AJ75" s="2" t="s">
        <v>135</v>
      </c>
      <c r="AK75" s="2">
        <f t="shared" si="18"/>
        <v>0</v>
      </c>
      <c r="AL75" s="2">
        <f t="shared" si="19"/>
        <v>0</v>
      </c>
      <c r="AM75" s="20" t="s">
        <v>135</v>
      </c>
      <c r="AO75" s="37"/>
      <c r="AP75" s="37"/>
    </row>
    <row r="76" spans="1:42" ht="34" x14ac:dyDescent="0.2">
      <c r="A76" s="30" t="s">
        <v>126</v>
      </c>
      <c r="B76" s="27" t="s">
        <v>92</v>
      </c>
      <c r="C76" s="5" t="s">
        <v>199</v>
      </c>
      <c r="D76" s="3" t="s">
        <v>135</v>
      </c>
      <c r="E76" s="3" t="s">
        <v>135</v>
      </c>
      <c r="F76" s="3" t="s">
        <v>135</v>
      </c>
      <c r="G76" s="3" t="s">
        <v>135</v>
      </c>
      <c r="H76" s="3" t="s">
        <v>135</v>
      </c>
      <c r="I76" s="3" t="s">
        <v>135</v>
      </c>
      <c r="J76" s="3" t="s">
        <v>135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 t="s">
        <v>135</v>
      </c>
      <c r="R76" s="2" t="s">
        <v>135</v>
      </c>
      <c r="S76" s="2" t="s">
        <v>135</v>
      </c>
      <c r="T76" s="2" t="s">
        <v>135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 t="s">
        <v>135</v>
      </c>
      <c r="AB76" s="2" t="s">
        <v>135</v>
      </c>
      <c r="AC76" s="2">
        <v>0</v>
      </c>
      <c r="AD76" s="2">
        <v>0</v>
      </c>
      <c r="AE76" s="2">
        <v>0</v>
      </c>
      <c r="AF76" s="2" t="s">
        <v>135</v>
      </c>
      <c r="AG76" s="2">
        <v>0</v>
      </c>
      <c r="AH76" s="2" t="s">
        <v>135</v>
      </c>
      <c r="AI76" s="2">
        <f t="shared" si="22"/>
        <v>0</v>
      </c>
      <c r="AJ76" s="2" t="s">
        <v>135</v>
      </c>
      <c r="AK76" s="2">
        <f t="shared" si="18"/>
        <v>0</v>
      </c>
      <c r="AL76" s="2">
        <f t="shared" si="19"/>
        <v>0</v>
      </c>
      <c r="AM76" s="20" t="s">
        <v>135</v>
      </c>
      <c r="AO76" s="37"/>
      <c r="AP76" s="37"/>
    </row>
    <row r="77" spans="1:42" ht="34" x14ac:dyDescent="0.2">
      <c r="A77" s="27" t="s">
        <v>93</v>
      </c>
      <c r="B77" s="27" t="s">
        <v>94</v>
      </c>
      <c r="C77" s="5" t="s">
        <v>199</v>
      </c>
      <c r="D77" s="3" t="s">
        <v>135</v>
      </c>
      <c r="E77" s="3" t="s">
        <v>135</v>
      </c>
      <c r="F77" s="3" t="s">
        <v>135</v>
      </c>
      <c r="G77" s="3" t="s">
        <v>135</v>
      </c>
      <c r="H77" s="3" t="s">
        <v>135</v>
      </c>
      <c r="I77" s="3" t="s">
        <v>135</v>
      </c>
      <c r="J77" s="3" t="s">
        <v>135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 t="s">
        <v>135</v>
      </c>
      <c r="R77" s="2" t="s">
        <v>135</v>
      </c>
      <c r="S77" s="2" t="s">
        <v>135</v>
      </c>
      <c r="T77" s="2" t="s">
        <v>135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 t="s">
        <v>135</v>
      </c>
      <c r="AB77" s="2" t="s">
        <v>135</v>
      </c>
      <c r="AC77" s="2">
        <v>0</v>
      </c>
      <c r="AD77" s="2">
        <v>0</v>
      </c>
      <c r="AE77" s="2">
        <v>0</v>
      </c>
      <c r="AF77" s="2" t="s">
        <v>135</v>
      </c>
      <c r="AG77" s="2">
        <v>0</v>
      </c>
      <c r="AH77" s="2" t="s">
        <v>135</v>
      </c>
      <c r="AI77" s="2">
        <f t="shared" si="22"/>
        <v>0</v>
      </c>
      <c r="AJ77" s="2" t="s">
        <v>135</v>
      </c>
      <c r="AK77" s="2">
        <f t="shared" si="18"/>
        <v>0</v>
      </c>
      <c r="AL77" s="2">
        <f t="shared" si="19"/>
        <v>0</v>
      </c>
      <c r="AM77" s="20" t="s">
        <v>135</v>
      </c>
      <c r="AO77" s="37"/>
      <c r="AP77" s="37"/>
    </row>
    <row r="78" spans="1:42" ht="34" x14ac:dyDescent="0.2">
      <c r="A78" s="27" t="s">
        <v>95</v>
      </c>
      <c r="B78" s="27" t="s">
        <v>96</v>
      </c>
      <c r="C78" s="5" t="s">
        <v>199</v>
      </c>
      <c r="D78" s="3" t="s">
        <v>135</v>
      </c>
      <c r="E78" s="3" t="s">
        <v>135</v>
      </c>
      <c r="F78" s="3" t="s">
        <v>135</v>
      </c>
      <c r="G78" s="3" t="s">
        <v>135</v>
      </c>
      <c r="H78" s="3" t="s">
        <v>135</v>
      </c>
      <c r="I78" s="3" t="s">
        <v>135</v>
      </c>
      <c r="J78" s="3" t="s">
        <v>135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 t="s">
        <v>135</v>
      </c>
      <c r="R78" s="2" t="s">
        <v>135</v>
      </c>
      <c r="S78" s="2" t="s">
        <v>135</v>
      </c>
      <c r="T78" s="2" t="s">
        <v>135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 t="s">
        <v>135</v>
      </c>
      <c r="AB78" s="2" t="s">
        <v>135</v>
      </c>
      <c r="AC78" s="2">
        <v>0</v>
      </c>
      <c r="AD78" s="2">
        <v>0</v>
      </c>
      <c r="AE78" s="2">
        <v>0</v>
      </c>
      <c r="AF78" s="2" t="s">
        <v>135</v>
      </c>
      <c r="AG78" s="2">
        <v>0</v>
      </c>
      <c r="AH78" s="2" t="s">
        <v>135</v>
      </c>
      <c r="AI78" s="2">
        <f t="shared" si="22"/>
        <v>0</v>
      </c>
      <c r="AJ78" s="2" t="s">
        <v>135</v>
      </c>
      <c r="AK78" s="2">
        <f t="shared" si="18"/>
        <v>0</v>
      </c>
      <c r="AL78" s="2">
        <f t="shared" si="19"/>
        <v>0</v>
      </c>
      <c r="AM78" s="20" t="s">
        <v>135</v>
      </c>
      <c r="AO78" s="37"/>
      <c r="AP78" s="37"/>
    </row>
    <row r="79" spans="1:42" ht="51" x14ac:dyDescent="0.2">
      <c r="A79" s="26" t="s">
        <v>127</v>
      </c>
      <c r="B79" s="27" t="s">
        <v>97</v>
      </c>
      <c r="C79" s="5" t="s">
        <v>199</v>
      </c>
      <c r="D79" s="3" t="s">
        <v>135</v>
      </c>
      <c r="E79" s="3" t="s">
        <v>135</v>
      </c>
      <c r="F79" s="3" t="s">
        <v>135</v>
      </c>
      <c r="G79" s="3" t="s">
        <v>135</v>
      </c>
      <c r="H79" s="3" t="s">
        <v>135</v>
      </c>
      <c r="I79" s="3" t="s">
        <v>135</v>
      </c>
      <c r="J79" s="3" t="s">
        <v>135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 t="s">
        <v>135</v>
      </c>
      <c r="R79" s="2" t="s">
        <v>135</v>
      </c>
      <c r="S79" s="2" t="s">
        <v>135</v>
      </c>
      <c r="T79" s="2" t="s">
        <v>135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 t="s">
        <v>135</v>
      </c>
      <c r="AB79" s="2" t="s">
        <v>135</v>
      </c>
      <c r="AC79" s="2">
        <v>0</v>
      </c>
      <c r="AD79" s="2">
        <v>0</v>
      </c>
      <c r="AE79" s="2">
        <v>0</v>
      </c>
      <c r="AF79" s="2" t="s">
        <v>135</v>
      </c>
      <c r="AG79" s="2">
        <v>0</v>
      </c>
      <c r="AH79" s="2" t="s">
        <v>135</v>
      </c>
      <c r="AI79" s="2">
        <f t="shared" si="22"/>
        <v>0</v>
      </c>
      <c r="AJ79" s="2" t="s">
        <v>135</v>
      </c>
      <c r="AK79" s="2">
        <f t="shared" si="18"/>
        <v>0</v>
      </c>
      <c r="AL79" s="2">
        <f t="shared" si="19"/>
        <v>0</v>
      </c>
      <c r="AM79" s="20" t="s">
        <v>135</v>
      </c>
      <c r="AO79" s="37"/>
      <c r="AP79" s="37"/>
    </row>
    <row r="80" spans="1:42" ht="51" x14ac:dyDescent="0.2">
      <c r="A80" s="35" t="s">
        <v>128</v>
      </c>
      <c r="B80" s="27" t="s">
        <v>98</v>
      </c>
      <c r="C80" s="5" t="s">
        <v>199</v>
      </c>
      <c r="D80" s="3" t="s">
        <v>135</v>
      </c>
      <c r="E80" s="3" t="s">
        <v>135</v>
      </c>
      <c r="F80" s="3" t="s">
        <v>135</v>
      </c>
      <c r="G80" s="3" t="s">
        <v>135</v>
      </c>
      <c r="H80" s="3" t="s">
        <v>135</v>
      </c>
      <c r="I80" s="3" t="s">
        <v>135</v>
      </c>
      <c r="J80" s="3" t="s">
        <v>135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 t="s">
        <v>135</v>
      </c>
      <c r="R80" s="2" t="s">
        <v>135</v>
      </c>
      <c r="S80" s="2" t="s">
        <v>135</v>
      </c>
      <c r="T80" s="2" t="s">
        <v>135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 t="s">
        <v>135</v>
      </c>
      <c r="AB80" s="2" t="s">
        <v>135</v>
      </c>
      <c r="AC80" s="2">
        <v>0</v>
      </c>
      <c r="AD80" s="2">
        <v>0</v>
      </c>
      <c r="AE80" s="2">
        <v>0</v>
      </c>
      <c r="AF80" s="2" t="s">
        <v>135</v>
      </c>
      <c r="AG80" s="2">
        <v>0</v>
      </c>
      <c r="AH80" s="2" t="s">
        <v>135</v>
      </c>
      <c r="AI80" s="2">
        <f t="shared" si="22"/>
        <v>0</v>
      </c>
      <c r="AJ80" s="2" t="s">
        <v>135</v>
      </c>
      <c r="AK80" s="2">
        <f t="shared" si="18"/>
        <v>0</v>
      </c>
      <c r="AL80" s="2">
        <f t="shared" si="19"/>
        <v>0</v>
      </c>
      <c r="AM80" s="20" t="s">
        <v>135</v>
      </c>
      <c r="AO80" s="37"/>
      <c r="AP80" s="37"/>
    </row>
    <row r="81" spans="1:42" ht="51" x14ac:dyDescent="0.2">
      <c r="A81" s="30" t="s">
        <v>129</v>
      </c>
      <c r="B81" s="27" t="s">
        <v>99</v>
      </c>
      <c r="C81" s="5" t="s">
        <v>199</v>
      </c>
      <c r="D81" s="3" t="s">
        <v>135</v>
      </c>
      <c r="E81" s="3" t="s">
        <v>135</v>
      </c>
      <c r="F81" s="3" t="s">
        <v>135</v>
      </c>
      <c r="G81" s="3" t="s">
        <v>135</v>
      </c>
      <c r="H81" s="3" t="s">
        <v>135</v>
      </c>
      <c r="I81" s="3" t="s">
        <v>135</v>
      </c>
      <c r="J81" s="3" t="s">
        <v>135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 t="s">
        <v>135</v>
      </c>
      <c r="R81" s="2" t="s">
        <v>135</v>
      </c>
      <c r="S81" s="2" t="s">
        <v>135</v>
      </c>
      <c r="T81" s="2" t="s">
        <v>135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 t="s">
        <v>135</v>
      </c>
      <c r="AB81" s="2" t="s">
        <v>135</v>
      </c>
      <c r="AC81" s="2">
        <v>0</v>
      </c>
      <c r="AD81" s="2">
        <v>0</v>
      </c>
      <c r="AE81" s="2">
        <v>0</v>
      </c>
      <c r="AF81" s="2" t="s">
        <v>135</v>
      </c>
      <c r="AG81" s="2">
        <v>0</v>
      </c>
      <c r="AH81" s="2" t="s">
        <v>135</v>
      </c>
      <c r="AI81" s="2">
        <f t="shared" si="22"/>
        <v>0</v>
      </c>
      <c r="AJ81" s="2" t="s">
        <v>135</v>
      </c>
      <c r="AK81" s="2">
        <f t="shared" si="18"/>
        <v>0</v>
      </c>
      <c r="AL81" s="2">
        <f t="shared" si="19"/>
        <v>0</v>
      </c>
      <c r="AM81" s="20" t="s">
        <v>135</v>
      </c>
      <c r="AO81" s="37"/>
      <c r="AP81" s="37"/>
    </row>
    <row r="82" spans="1:42" ht="34" x14ac:dyDescent="0.2">
      <c r="A82" s="26" t="s">
        <v>130</v>
      </c>
      <c r="B82" s="27" t="s">
        <v>100</v>
      </c>
      <c r="C82" s="5" t="s">
        <v>199</v>
      </c>
      <c r="D82" s="3" t="s">
        <v>135</v>
      </c>
      <c r="E82" s="3" t="s">
        <v>135</v>
      </c>
      <c r="F82" s="3" t="s">
        <v>135</v>
      </c>
      <c r="G82" s="3" t="s">
        <v>135</v>
      </c>
      <c r="H82" s="3" t="s">
        <v>135</v>
      </c>
      <c r="I82" s="3" t="s">
        <v>135</v>
      </c>
      <c r="J82" s="3" t="s">
        <v>135</v>
      </c>
      <c r="K82" s="2">
        <f>K83+K84</f>
        <v>0</v>
      </c>
      <c r="L82" s="2">
        <v>0</v>
      </c>
      <c r="M82" s="2">
        <v>0</v>
      </c>
      <c r="N82" s="2">
        <v>0</v>
      </c>
      <c r="O82" s="2">
        <v>0</v>
      </c>
      <c r="P82" s="2">
        <f>P83+P84</f>
        <v>4.07796</v>
      </c>
      <c r="Q82" s="2" t="s">
        <v>135</v>
      </c>
      <c r="R82" s="2" t="s">
        <v>135</v>
      </c>
      <c r="S82" s="2" t="s">
        <v>135</v>
      </c>
      <c r="T82" s="2" t="s">
        <v>135</v>
      </c>
      <c r="U82" s="2">
        <f>U83+U84</f>
        <v>0</v>
      </c>
      <c r="V82" s="2">
        <v>0</v>
      </c>
      <c r="W82" s="2">
        <f>W83+W84</f>
        <v>0</v>
      </c>
      <c r="X82" s="2">
        <v>0</v>
      </c>
      <c r="Y82" s="2">
        <v>0</v>
      </c>
      <c r="Z82" s="2">
        <f>Z83+Z84</f>
        <v>4.07796</v>
      </c>
      <c r="AA82" s="2" t="s">
        <v>135</v>
      </c>
      <c r="AB82" s="2" t="s">
        <v>135</v>
      </c>
      <c r="AC82" s="2">
        <f t="shared" ref="AC82:AL82" si="23">AC83+AC84</f>
        <v>0</v>
      </c>
      <c r="AD82" s="2">
        <f t="shared" si="23"/>
        <v>2.1391900000000001</v>
      </c>
      <c r="AE82" s="2">
        <f t="shared" si="23"/>
        <v>1.9387700000000001</v>
      </c>
      <c r="AF82" s="2" t="s">
        <v>135</v>
      </c>
      <c r="AG82" s="2">
        <f t="shared" si="23"/>
        <v>0</v>
      </c>
      <c r="AH82" s="2" t="s">
        <v>135</v>
      </c>
      <c r="AI82" s="2">
        <f t="shared" si="23"/>
        <v>0</v>
      </c>
      <c r="AJ82" s="2" t="s">
        <v>135</v>
      </c>
      <c r="AK82" s="2">
        <f t="shared" si="23"/>
        <v>1.9387700000000001</v>
      </c>
      <c r="AL82" s="2">
        <f t="shared" si="23"/>
        <v>2.1391900000000001</v>
      </c>
      <c r="AM82" s="20" t="s">
        <v>135</v>
      </c>
      <c r="AO82" s="37"/>
      <c r="AP82" s="37"/>
    </row>
    <row r="83" spans="1:42" ht="85" x14ac:dyDescent="0.2">
      <c r="A83" s="26" t="s">
        <v>145</v>
      </c>
      <c r="B83" s="34" t="s">
        <v>180</v>
      </c>
      <c r="C83" s="5" t="s">
        <v>181</v>
      </c>
      <c r="D83" s="3" t="s">
        <v>144</v>
      </c>
      <c r="E83" s="3">
        <v>2025</v>
      </c>
      <c r="F83" s="3">
        <v>2025</v>
      </c>
      <c r="G83" s="3" t="s">
        <v>135</v>
      </c>
      <c r="H83" s="3" t="s">
        <v>135</v>
      </c>
      <c r="I83" s="3" t="s">
        <v>135</v>
      </c>
      <c r="J83" s="3" t="s">
        <v>135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1">
        <v>2.1391900000000001</v>
      </c>
      <c r="Q83" s="2" t="s">
        <v>135</v>
      </c>
      <c r="R83" s="2" t="s">
        <v>135</v>
      </c>
      <c r="S83" s="2" t="s">
        <v>135</v>
      </c>
      <c r="T83" s="2" t="s">
        <v>135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2.1391900000000001</v>
      </c>
      <c r="AA83" s="2" t="s">
        <v>135</v>
      </c>
      <c r="AB83" s="2" t="s">
        <v>135</v>
      </c>
      <c r="AC83" s="2">
        <v>0</v>
      </c>
      <c r="AD83" s="2">
        <v>2.1391900000000001</v>
      </c>
      <c r="AE83" s="2">
        <v>0</v>
      </c>
      <c r="AF83" s="2" t="s">
        <v>135</v>
      </c>
      <c r="AG83" s="2">
        <v>0</v>
      </c>
      <c r="AH83" s="2" t="s">
        <v>135</v>
      </c>
      <c r="AI83" s="2">
        <v>0</v>
      </c>
      <c r="AJ83" s="2" t="s">
        <v>135</v>
      </c>
      <c r="AK83" s="2">
        <f t="shared" si="18"/>
        <v>0</v>
      </c>
      <c r="AL83" s="2">
        <f>AD83</f>
        <v>2.1391900000000001</v>
      </c>
      <c r="AM83" s="20" t="s">
        <v>135</v>
      </c>
      <c r="AO83" s="37"/>
      <c r="AP83" s="37"/>
    </row>
    <row r="84" spans="1:42" ht="68" x14ac:dyDescent="0.2">
      <c r="A84" s="26" t="s">
        <v>182</v>
      </c>
      <c r="B84" s="27" t="s">
        <v>183</v>
      </c>
      <c r="C84" s="5" t="s">
        <v>184</v>
      </c>
      <c r="D84" s="3" t="s">
        <v>144</v>
      </c>
      <c r="E84" s="3">
        <v>2026</v>
      </c>
      <c r="F84" s="3">
        <v>2026</v>
      </c>
      <c r="G84" s="3" t="s">
        <v>135</v>
      </c>
      <c r="H84" s="3" t="s">
        <v>135</v>
      </c>
      <c r="I84" s="3" t="s">
        <v>135</v>
      </c>
      <c r="J84" s="3" t="s">
        <v>135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1.9387700000000001</v>
      </c>
      <c r="Q84" s="2" t="s">
        <v>135</v>
      </c>
      <c r="R84" s="2" t="s">
        <v>135</v>
      </c>
      <c r="S84" s="2" t="s">
        <v>135</v>
      </c>
      <c r="T84" s="2" t="s">
        <v>135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1.9387700000000001</v>
      </c>
      <c r="AA84" s="2" t="s">
        <v>135</v>
      </c>
      <c r="AB84" s="2" t="s">
        <v>135</v>
      </c>
      <c r="AC84" s="2">
        <v>0</v>
      </c>
      <c r="AD84" s="2">
        <v>0</v>
      </c>
      <c r="AE84" s="2">
        <v>1.9387700000000001</v>
      </c>
      <c r="AF84" s="2" t="s">
        <v>135</v>
      </c>
      <c r="AG84" s="2">
        <v>0</v>
      </c>
      <c r="AH84" s="2" t="s">
        <v>135</v>
      </c>
      <c r="AI84" s="2">
        <v>0</v>
      </c>
      <c r="AJ84" s="2" t="s">
        <v>135</v>
      </c>
      <c r="AK84" s="2">
        <f>AC84+AE84+AG84+AI84</f>
        <v>1.9387700000000001</v>
      </c>
      <c r="AL84" s="2">
        <f>AD84</f>
        <v>0</v>
      </c>
      <c r="AM84" s="20" t="s">
        <v>135</v>
      </c>
      <c r="AO84" s="37"/>
      <c r="AP84" s="37"/>
    </row>
    <row r="85" spans="1:42" ht="34" x14ac:dyDescent="0.2">
      <c r="A85" s="26" t="s">
        <v>131</v>
      </c>
      <c r="B85" s="27" t="s">
        <v>101</v>
      </c>
      <c r="C85" s="5" t="s">
        <v>199</v>
      </c>
      <c r="D85" s="5" t="s">
        <v>135</v>
      </c>
      <c r="E85" s="5" t="s">
        <v>135</v>
      </c>
      <c r="F85" s="5" t="s">
        <v>135</v>
      </c>
      <c r="G85" s="5" t="s">
        <v>135</v>
      </c>
      <c r="H85" s="3" t="s">
        <v>135</v>
      </c>
      <c r="I85" s="3" t="s">
        <v>135</v>
      </c>
      <c r="J85" s="3" t="s">
        <v>135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 t="s">
        <v>135</v>
      </c>
      <c r="R85" s="2" t="s">
        <v>135</v>
      </c>
      <c r="S85" s="2" t="s">
        <v>135</v>
      </c>
      <c r="T85" s="2" t="s">
        <v>135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 t="s">
        <v>135</v>
      </c>
      <c r="AB85" s="2" t="s">
        <v>135</v>
      </c>
      <c r="AC85" s="2">
        <f t="shared" ref="AC85" si="24">AC86+AC87</f>
        <v>0</v>
      </c>
      <c r="AD85" s="2">
        <v>0</v>
      </c>
      <c r="AE85" s="2">
        <v>0</v>
      </c>
      <c r="AF85" s="2" t="s">
        <v>135</v>
      </c>
      <c r="AG85" s="2">
        <v>0</v>
      </c>
      <c r="AH85" s="2" t="s">
        <v>135</v>
      </c>
      <c r="AI85" s="2">
        <v>0</v>
      </c>
      <c r="AJ85" s="2" t="s">
        <v>135</v>
      </c>
      <c r="AK85" s="2">
        <f t="shared" si="18"/>
        <v>0</v>
      </c>
      <c r="AL85" s="2">
        <f t="shared" ref="AL85:AL89" si="25">AD85</f>
        <v>0</v>
      </c>
      <c r="AM85" s="20" t="s">
        <v>135</v>
      </c>
      <c r="AO85" s="37"/>
      <c r="AP85" s="37"/>
    </row>
    <row r="86" spans="1:42" ht="17" x14ac:dyDescent="0.2">
      <c r="A86" s="26" t="s">
        <v>132</v>
      </c>
      <c r="B86" s="27" t="s">
        <v>102</v>
      </c>
      <c r="C86" s="5" t="s">
        <v>199</v>
      </c>
      <c r="D86" s="5" t="s">
        <v>135</v>
      </c>
      <c r="E86" s="5" t="s">
        <v>135</v>
      </c>
      <c r="F86" s="5" t="s">
        <v>135</v>
      </c>
      <c r="G86" s="5" t="s">
        <v>135</v>
      </c>
      <c r="H86" s="3" t="s">
        <v>135</v>
      </c>
      <c r="I86" s="3" t="s">
        <v>135</v>
      </c>
      <c r="J86" s="3" t="s">
        <v>135</v>
      </c>
      <c r="K86" s="2">
        <f>SUM(K87:K89)</f>
        <v>0</v>
      </c>
      <c r="L86" s="2">
        <v>0</v>
      </c>
      <c r="M86" s="2">
        <v>0</v>
      </c>
      <c r="N86" s="2">
        <v>0</v>
      </c>
      <c r="O86" s="2">
        <v>0</v>
      </c>
      <c r="P86" s="2">
        <f>SUM(P87:P89)</f>
        <v>26.225833300000001</v>
      </c>
      <c r="Q86" s="2" t="s">
        <v>135</v>
      </c>
      <c r="R86" s="2" t="s">
        <v>135</v>
      </c>
      <c r="S86" s="2" t="s">
        <v>135</v>
      </c>
      <c r="T86" s="2" t="s">
        <v>135</v>
      </c>
      <c r="U86" s="2">
        <f>SUM(U87:U89)</f>
        <v>0</v>
      </c>
      <c r="V86" s="2">
        <v>0</v>
      </c>
      <c r="W86" s="2">
        <f>SUM(W87:W89)</f>
        <v>0</v>
      </c>
      <c r="X86" s="2">
        <v>0</v>
      </c>
      <c r="Y86" s="2">
        <v>0</v>
      </c>
      <c r="Z86" s="2">
        <f>SUM(Z87:Z89)</f>
        <v>26.225833300000001</v>
      </c>
      <c r="AA86" s="2" t="s">
        <v>135</v>
      </c>
      <c r="AB86" s="2" t="s">
        <v>135</v>
      </c>
      <c r="AC86" s="2">
        <f t="shared" ref="AC86:AL86" si="26">SUM(AC87:AC89)</f>
        <v>0</v>
      </c>
      <c r="AD86" s="2">
        <f t="shared" si="26"/>
        <v>0.43201641700000004</v>
      </c>
      <c r="AE86" s="2">
        <f t="shared" si="26"/>
        <v>3.2342503333333337</v>
      </c>
      <c r="AF86" s="2" t="s">
        <v>135</v>
      </c>
      <c r="AG86" s="2">
        <f t="shared" si="26"/>
        <v>5.6976000000000004</v>
      </c>
      <c r="AH86" s="2" t="s">
        <v>135</v>
      </c>
      <c r="AI86" s="2">
        <f t="shared" si="26"/>
        <v>5.0697911083333338</v>
      </c>
      <c r="AJ86" s="2" t="s">
        <v>135</v>
      </c>
      <c r="AK86" s="2">
        <f t="shared" si="26"/>
        <v>14.001641441666669</v>
      </c>
      <c r="AL86" s="2">
        <f t="shared" si="26"/>
        <v>0.43201641700000004</v>
      </c>
      <c r="AM86" s="20" t="s">
        <v>135</v>
      </c>
      <c r="AO86" s="37"/>
      <c r="AP86" s="37"/>
    </row>
    <row r="87" spans="1:42" ht="51" x14ac:dyDescent="0.2">
      <c r="A87" s="26" t="s">
        <v>146</v>
      </c>
      <c r="B87" s="27" t="s">
        <v>192</v>
      </c>
      <c r="C87" s="5" t="s">
        <v>185</v>
      </c>
      <c r="D87" s="3" t="s">
        <v>186</v>
      </c>
      <c r="E87" s="3">
        <v>2025</v>
      </c>
      <c r="F87" s="3">
        <v>2028</v>
      </c>
      <c r="G87" s="3" t="s">
        <v>135</v>
      </c>
      <c r="H87" s="3" t="s">
        <v>135</v>
      </c>
      <c r="I87" s="3" t="s">
        <v>135</v>
      </c>
      <c r="J87" s="3" t="s">
        <v>135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3.59</v>
      </c>
      <c r="Q87" s="2" t="s">
        <v>135</v>
      </c>
      <c r="R87" s="2" t="s">
        <v>135</v>
      </c>
      <c r="S87" s="2" t="s">
        <v>135</v>
      </c>
      <c r="T87" s="2" t="s">
        <v>135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3.59</v>
      </c>
      <c r="AA87" s="2" t="s">
        <v>135</v>
      </c>
      <c r="AB87" s="2" t="s">
        <v>135</v>
      </c>
      <c r="AC87" s="2">
        <v>0</v>
      </c>
      <c r="AD87" s="2">
        <f>0.3901589004/1.2</f>
        <v>0.32513241700000001</v>
      </c>
      <c r="AE87" s="2">
        <f>1.3431456/1.2</f>
        <v>1.1192880000000001</v>
      </c>
      <c r="AF87" s="2" t="s">
        <v>135</v>
      </c>
      <c r="AG87" s="2">
        <f>1.3431456/1.2</f>
        <v>1.1192880000000001</v>
      </c>
      <c r="AH87" s="2" t="s">
        <v>135</v>
      </c>
      <c r="AI87" s="2">
        <f>1.23107893/1.2</f>
        <v>1.0258991083333333</v>
      </c>
      <c r="AJ87" s="2" t="s">
        <v>135</v>
      </c>
      <c r="AK87" s="2">
        <f t="shared" si="18"/>
        <v>3.2644751083333334</v>
      </c>
      <c r="AL87" s="2">
        <f t="shared" si="25"/>
        <v>0.32513241700000001</v>
      </c>
      <c r="AM87" s="20" t="s">
        <v>194</v>
      </c>
      <c r="AO87" s="37"/>
      <c r="AP87" s="37"/>
    </row>
    <row r="88" spans="1:42" ht="34" x14ac:dyDescent="0.2">
      <c r="A88" s="26" t="s">
        <v>147</v>
      </c>
      <c r="B88" s="27" t="s">
        <v>193</v>
      </c>
      <c r="C88" s="5" t="s">
        <v>187</v>
      </c>
      <c r="D88" s="3" t="s">
        <v>186</v>
      </c>
      <c r="E88" s="3">
        <v>2025</v>
      </c>
      <c r="F88" s="3">
        <v>2027</v>
      </c>
      <c r="G88" s="3" t="s">
        <v>135</v>
      </c>
      <c r="H88" s="3" t="s">
        <v>135</v>
      </c>
      <c r="I88" s="3" t="s">
        <v>135</v>
      </c>
      <c r="J88" s="3" t="s">
        <v>135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1.28</v>
      </c>
      <c r="Q88" s="2" t="s">
        <v>135</v>
      </c>
      <c r="R88" s="2" t="s">
        <v>135</v>
      </c>
      <c r="S88" s="2" t="s">
        <v>135</v>
      </c>
      <c r="T88" s="2" t="s">
        <v>135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1.28</v>
      </c>
      <c r="AA88" s="2" t="s">
        <v>135</v>
      </c>
      <c r="AB88" s="2" t="s">
        <v>135</v>
      </c>
      <c r="AC88" s="2">
        <v>0</v>
      </c>
      <c r="AD88" s="2">
        <f>0.1282608/1.2</f>
        <v>0.10688400000000001</v>
      </c>
      <c r="AE88" s="2">
        <f>0.7695648/1.2</f>
        <v>0.6413040000000001</v>
      </c>
      <c r="AF88" s="2" t="s">
        <v>135</v>
      </c>
      <c r="AG88" s="2">
        <f>0.641304/1.2</f>
        <v>0.53442000000000001</v>
      </c>
      <c r="AH88" s="2" t="s">
        <v>135</v>
      </c>
      <c r="AI88" s="2">
        <v>0</v>
      </c>
      <c r="AJ88" s="2" t="s">
        <v>135</v>
      </c>
      <c r="AK88" s="2">
        <f t="shared" si="18"/>
        <v>1.1757240000000002</v>
      </c>
      <c r="AL88" s="2">
        <f t="shared" si="25"/>
        <v>0.10688400000000001</v>
      </c>
      <c r="AM88" s="20" t="s">
        <v>196</v>
      </c>
      <c r="AO88" s="37"/>
      <c r="AP88" s="37"/>
    </row>
    <row r="89" spans="1:42" ht="34" x14ac:dyDescent="0.2">
      <c r="A89" s="26" t="s">
        <v>148</v>
      </c>
      <c r="B89" s="27" t="s">
        <v>149</v>
      </c>
      <c r="C89" s="5" t="s">
        <v>188</v>
      </c>
      <c r="D89" s="3" t="s">
        <v>186</v>
      </c>
      <c r="E89" s="3">
        <v>2025</v>
      </c>
      <c r="F89" s="3">
        <v>2030</v>
      </c>
      <c r="G89" s="3" t="s">
        <v>135</v>
      </c>
      <c r="H89" s="3" t="s">
        <v>135</v>
      </c>
      <c r="I89" s="3" t="s">
        <v>135</v>
      </c>
      <c r="J89" s="3" t="s">
        <v>135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21.3558333</v>
      </c>
      <c r="Q89" s="2" t="s">
        <v>135</v>
      </c>
      <c r="R89" s="2" t="s">
        <v>135</v>
      </c>
      <c r="S89" s="2" t="s">
        <v>135</v>
      </c>
      <c r="T89" s="2" t="s">
        <v>135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21.3558333</v>
      </c>
      <c r="AA89" s="2" t="s">
        <v>135</v>
      </c>
      <c r="AB89" s="2" t="s">
        <v>135</v>
      </c>
      <c r="AC89" s="2">
        <v>0</v>
      </c>
      <c r="AD89" s="2">
        <v>0</v>
      </c>
      <c r="AE89" s="2">
        <f>1.76839/1.2</f>
        <v>1.4736583333333333</v>
      </c>
      <c r="AF89" s="2" t="s">
        <v>135</v>
      </c>
      <c r="AG89" s="2">
        <f>4.8526704/1.2</f>
        <v>4.0438920000000005</v>
      </c>
      <c r="AH89" s="2" t="s">
        <v>135</v>
      </c>
      <c r="AI89" s="2">
        <f>4.8526704/1.2</f>
        <v>4.0438920000000005</v>
      </c>
      <c r="AJ89" s="2" t="s">
        <v>135</v>
      </c>
      <c r="AK89" s="2">
        <f>AC89+AE89+AG89+AI89</f>
        <v>9.5614423333333356</v>
      </c>
      <c r="AL89" s="2">
        <f t="shared" si="25"/>
        <v>0</v>
      </c>
      <c r="AM89" s="20" t="s">
        <v>195</v>
      </c>
      <c r="AO89" s="37"/>
      <c r="AP89" s="37"/>
    </row>
    <row r="90" spans="1:42" x14ac:dyDescent="0.2">
      <c r="AO90" s="50"/>
      <c r="AP90" s="50"/>
    </row>
    <row r="91" spans="1:42" x14ac:dyDescent="0.2">
      <c r="G91" s="37"/>
      <c r="AO91" s="37"/>
    </row>
    <row r="92" spans="1:42" x14ac:dyDescent="0.2">
      <c r="AO92" s="37"/>
    </row>
  </sheetData>
  <autoFilter ref="A19:AM89" xr:uid="{00000000-0001-0000-0000-000000000000}"/>
  <mergeCells count="31">
    <mergeCell ref="U16:Z16"/>
    <mergeCell ref="AA16:AB17"/>
    <mergeCell ref="AC16:AL16"/>
    <mergeCell ref="AM16:AM18"/>
    <mergeCell ref="AC17:AD17"/>
    <mergeCell ref="AE17:AF17"/>
    <mergeCell ref="AG17:AH17"/>
    <mergeCell ref="AK17:AK18"/>
    <mergeCell ref="AI17:AJ17"/>
    <mergeCell ref="A15:AL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Y17:Z17"/>
    <mergeCell ref="AL17:AL18"/>
    <mergeCell ref="A14:AM14"/>
    <mergeCell ref="A4:AM4"/>
    <mergeCell ref="A6:AM6"/>
    <mergeCell ref="A7:AM7"/>
    <mergeCell ref="A9:AM9"/>
    <mergeCell ref="A13:AM13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2023-10-24T09:54:21Z</dcterms:created>
  <dcterms:modified xsi:type="dcterms:W3CDTF">2025-08-27T10:19:42Z</dcterms:modified>
</cp:coreProperties>
</file>