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xWindow="0" yWindow="0" windowWidth="19350" windowHeight="12105" activeTab="3"/>
  </bookViews>
  <sheets>
    <sheet name="Титул" sheetId="5" r:id="rId1"/>
    <sheet name="Прил 1" sheetId="2" r:id="rId2"/>
    <sheet name="Прил 2" sheetId="4" r:id="rId3"/>
    <sheet name="Прил 3" sheetId="3" r:id="rId4"/>
  </sheets>
  <definedNames>
    <definedName name="_FilterDatabase" localSheetId="1" hidden="1">'Прил 1'!$C$1:$M$165</definedName>
    <definedName name="_xlnm._FilterDatabase" localSheetId="1" hidden="1">'Прил 1'!$A$8:$XCX$8</definedName>
    <definedName name="Print_Area" localSheetId="1">'Прил 1'!$C$1:$L$165</definedName>
    <definedName name="Print_Area" localSheetId="2">'Прил 2'!$A$3:$G$36</definedName>
    <definedName name="Print_Area" localSheetId="3">'Прил 3'!$A$1:$U$35</definedName>
    <definedName name="Print_Titles" localSheetId="1">'Прил 1'!$C:$G,'Прил 1'!$5:$6</definedName>
    <definedName name="Print_Titles" localSheetId="3">'Прил 3'!$10:$13</definedName>
    <definedName name="_xlnm.Print_Area" localSheetId="1">'Прил 1'!$B$1:$L$385</definedName>
    <definedName name="_xlnm.Print_Area" localSheetId="2">'Прил 2'!$B$3:$G$31</definedName>
    <definedName name="_xlnm.Print_Area" localSheetId="3">'Прил 3'!$B$1:$U$35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D15" i="4"/>
  <c r="G14" i="4"/>
  <c r="G16" i="4"/>
  <c r="D16" i="4"/>
  <c r="D14" i="4"/>
  <c r="L19" i="3"/>
  <c r="K19" i="3"/>
  <c r="Q19" i="3"/>
  <c r="Q14" i="3" s="1"/>
  <c r="P19" i="3"/>
  <c r="D19" i="4"/>
  <c r="D14" i="3"/>
  <c r="F22" i="3"/>
  <c r="E22" i="3"/>
  <c r="D22" i="3"/>
  <c r="D19" i="3" s="1"/>
  <c r="E19" i="3"/>
  <c r="E14" i="3" s="1"/>
  <c r="F14" i="3"/>
  <c r="G27" i="3"/>
  <c r="G22" i="3" s="1"/>
  <c r="F27" i="3"/>
  <c r="E27" i="3"/>
  <c r="D27" i="3"/>
  <c r="G26" i="3"/>
  <c r="F26" i="3"/>
  <c r="E26" i="3"/>
  <c r="D26" i="3"/>
  <c r="G25" i="3"/>
  <c r="F25" i="3"/>
  <c r="E25" i="3"/>
  <c r="D25" i="3"/>
  <c r="G24" i="3"/>
  <c r="F24" i="3"/>
  <c r="E24" i="3"/>
  <c r="D24" i="3"/>
  <c r="G23" i="3"/>
  <c r="F23" i="3"/>
  <c r="E23" i="3"/>
  <c r="D23" i="3"/>
  <c r="F20" i="3"/>
  <c r="E20" i="3"/>
  <c r="D20" i="3"/>
  <c r="F18" i="3"/>
  <c r="E18" i="3"/>
  <c r="D18" i="3"/>
  <c r="F17" i="3"/>
  <c r="E17" i="3"/>
  <c r="D17" i="3"/>
  <c r="N22" i="3"/>
  <c r="K14" i="3"/>
  <c r="L14" i="3" l="1"/>
  <c r="G18" i="3"/>
  <c r="G17" i="3"/>
  <c r="N19" i="3"/>
  <c r="G14" i="3" l="1"/>
  <c r="L361" i="2" l="1"/>
  <c r="L347" i="2"/>
  <c r="J347" i="2"/>
  <c r="L346" i="2"/>
  <c r="J346" i="2"/>
  <c r="L185" i="2"/>
  <c r="L180" i="2" s="1"/>
  <c r="J185" i="2"/>
  <c r="J174" i="2" s="1"/>
  <c r="J180" i="2"/>
  <c r="J178" i="2"/>
  <c r="J345" i="2" l="1"/>
  <c r="L345" i="2"/>
  <c r="L174" i="2"/>
  <c r="L178" i="2"/>
  <c r="Q22" i="3" l="1"/>
  <c r="D26" i="4"/>
  <c r="P22" i="3"/>
  <c r="O22" i="3"/>
  <c r="O19" i="3" s="1"/>
  <c r="O14" i="3" s="1"/>
  <c r="P14" i="3"/>
  <c r="D21" i="4" s="1"/>
  <c r="J23" i="2"/>
  <c r="J22" i="2"/>
  <c r="J21" i="2"/>
  <c r="G21" i="4" l="1"/>
  <c r="D20" i="4"/>
  <c r="G20" i="4" s="1"/>
  <c r="D25" i="4"/>
  <c r="G25" i="4" s="1"/>
  <c r="G26" i="4"/>
  <c r="F14" i="4"/>
  <c r="I22" i="3" l="1"/>
  <c r="J22" i="3"/>
  <c r="I19" i="3" l="1"/>
  <c r="J19" i="3"/>
  <c r="J14" i="3"/>
  <c r="L34" i="2"/>
  <c r="J134" i="2" l="1"/>
  <c r="L134" i="2"/>
  <c r="L23" i="2"/>
  <c r="L22" i="2"/>
  <c r="L21" i="2"/>
  <c r="K23" i="2"/>
  <c r="K22" i="2"/>
  <c r="K21" i="2"/>
  <c r="J20" i="2"/>
  <c r="K20" i="2" l="1"/>
  <c r="L20" i="2"/>
  <c r="L13" i="2" l="1"/>
  <c r="L18" i="2"/>
  <c r="L11" i="2"/>
  <c r="L7" i="2"/>
  <c r="L155" i="2" l="1"/>
  <c r="J18" i="2" l="1"/>
  <c r="J13" i="2" s="1"/>
  <c r="J11" i="2" s="1"/>
  <c r="J7" i="2" l="1"/>
  <c r="L22" i="3"/>
  <c r="K22" i="3"/>
  <c r="G19" i="4"/>
  <c r="I14" i="3" l="1"/>
  <c r="N14" i="3"/>
  <c r="D24" i="4"/>
  <c r="G24" i="4" s="1"/>
  <c r="G20" i="3"/>
</calcChain>
</file>

<file path=xl/comments1.xml><?xml version="1.0" encoding="utf-8"?>
<comments xmlns="http://schemas.openxmlformats.org/spreadsheetml/2006/main">
  <authors>
    <author>Автор</author>
  </authors>
  <commentList>
    <comment ref="H172" authorId="0" shapeId="0">
      <text>
        <r>
          <rPr>
            <b/>
            <sz val="8"/>
            <color indexed="81"/>
            <rFont val="Tahoma"/>
            <family val="2"/>
            <charset val="204"/>
          </rPr>
          <t>2020
2021
2022</t>
        </r>
      </text>
    </comment>
  </commentList>
</comments>
</file>

<file path=xl/comments2.xml><?xml version="1.0" encoding="utf-8"?>
<comments xmlns="http://schemas.openxmlformats.org/spreadsheetml/2006/main">
  <authors>
    <author>Шейкина Ольга Александровна</author>
  </authors>
  <commentList>
    <comment ref="C16" authorId="0" shapeId="0">
      <text>
        <r>
          <rPr>
            <sz val="9"/>
            <color indexed="81"/>
            <rFont val="Tahoma"/>
            <family val="2"/>
            <charset val="204"/>
          </rPr>
          <t xml:space="preserve">
C 1.2.1 - для случаев технологического присоединения объектов Заявителей, указанных в пунктах 12(1), 13(2) - 13(5) и 14 Правил технологического присоединения (Собрание законодательства Российской Федерации, 2004, N 52, ст. 5525; 2022, N 27, ст. 4863), если технологическое присоединение энергопринимающих устройств таких Заявителей осуществляется на уровне напряжения 0,4 кВ и ниже;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04"/>
          </rPr>
          <t>C 1.2.2 - для случаев технологического присоединения объектов Заявителей, не предусмотренных абзацем шестым настоящего пункта;</t>
        </r>
      </text>
    </comment>
  </commentList>
</comments>
</file>

<file path=xl/sharedStrings.xml><?xml version="1.0" encoding="utf-8"?>
<sst xmlns="http://schemas.openxmlformats.org/spreadsheetml/2006/main" count="1259" uniqueCount="415">
  <si>
    <t>№</t>
  </si>
  <si>
    <t>алюминиевый</t>
  </si>
  <si>
    <t>сталеалюминиевый</t>
  </si>
  <si>
    <t>в траншеях</t>
  </si>
  <si>
    <t>в блоках</t>
  </si>
  <si>
    <t>столбового/мачтового типа</t>
  </si>
  <si>
    <t>шкафного или киоскового типа</t>
  </si>
  <si>
    <t>блочного типа</t>
  </si>
  <si>
    <t>ИТОГО</t>
  </si>
  <si>
    <t>Приложение № 1</t>
  </si>
  <si>
    <t>Объект электросетевого хозяйства/ Средство коммерческого учетаэлектрической энергии (мощности)</t>
  </si>
  <si>
    <t>Индекс
исходный</t>
  </si>
  <si>
    <t>Индекс
итоговый</t>
  </si>
  <si>
    <t>Год ввода
объекта</t>
  </si>
  <si>
    <t>Уровень
напряжения, кВ</t>
  </si>
  <si>
    <t>Максимальная
мощность</t>
  </si>
  <si>
    <t>кВт</t>
  </si>
  <si>
    <t>тыс.руб.</t>
  </si>
  <si>
    <t>1.</t>
  </si>
  <si>
    <t>Строительство воздушных линий</t>
  </si>
  <si>
    <t>С2</t>
  </si>
  <si>
    <t>1.j</t>
  </si>
  <si>
    <t>Материал опоры</t>
  </si>
  <si>
    <t>j</t>
  </si>
  <si>
    <t>1.1</t>
  </si>
  <si>
    <t>деревянные</t>
  </si>
  <si>
    <t>j=1</t>
  </si>
  <si>
    <t>1.2</t>
  </si>
  <si>
    <t>металлические</t>
  </si>
  <si>
    <t>j=2</t>
  </si>
  <si>
    <t>1.3</t>
  </si>
  <si>
    <t>железобетонные</t>
  </si>
  <si>
    <t>j=3</t>
  </si>
  <si>
    <t>1.j.k</t>
  </si>
  <si>
    <t>Тип провода</t>
  </si>
  <si>
    <t>k</t>
  </si>
  <si>
    <t>изолированный провод</t>
  </si>
  <si>
    <t>k=1</t>
  </si>
  <si>
    <t>неизолированный провод</t>
  </si>
  <si>
    <t>k=2</t>
  </si>
  <si>
    <t>1.j.k.l</t>
  </si>
  <si>
    <t>Материал провода</t>
  </si>
  <si>
    <t>l</t>
  </si>
  <si>
    <t>медный</t>
  </si>
  <si>
    <t>l=1</t>
  </si>
  <si>
    <t>стальной</t>
  </si>
  <si>
    <t>l=2</t>
  </si>
  <si>
    <t>l=3</t>
  </si>
  <si>
    <t>l=4</t>
  </si>
  <si>
    <t>1.j.k.l.m</t>
  </si>
  <si>
    <t>Сечение провода</t>
  </si>
  <si>
    <t>m</t>
  </si>
  <si>
    <t xml:space="preserve">до 50 квадратных мм включительно </t>
  </si>
  <si>
    <t>m=1</t>
  </si>
  <si>
    <t xml:space="preserve">от 50 до 100 квадратных мм включительно </t>
  </si>
  <si>
    <t>m=2</t>
  </si>
  <si>
    <t xml:space="preserve">от 100 до 200 квадратных мм включительно </t>
  </si>
  <si>
    <t>m=3</t>
  </si>
  <si>
    <t xml:space="preserve">от 200 до 500 квадратных мм включительно </t>
  </si>
  <si>
    <t>m=4</t>
  </si>
  <si>
    <t>от 500 до 800 квадратных мм включительно</t>
  </si>
  <si>
    <t>m=5</t>
  </si>
  <si>
    <t>свыше 800 квадратных мм</t>
  </si>
  <si>
    <t>m=6</t>
  </si>
  <si>
    <t>1.j.k.l.m.n</t>
  </si>
  <si>
    <t xml:space="preserve">Количество цепей </t>
  </si>
  <si>
    <t>n</t>
  </si>
  <si>
    <t>одноцепная</t>
  </si>
  <si>
    <t>n=1</t>
  </si>
  <si>
    <t>двухцепная</t>
  </si>
  <si>
    <t>n=2</t>
  </si>
  <si>
    <t>1.2.k.l.m.n.o</t>
  </si>
  <si>
    <t>на металлических опорах</t>
  </si>
  <si>
    <t>o</t>
  </si>
  <si>
    <t xml:space="preserve">за исключением многогранных </t>
  </si>
  <si>
    <t>o=1</t>
  </si>
  <si>
    <t>на многогранных опорах</t>
  </si>
  <si>
    <t>o=2</t>
  </si>
  <si>
    <t>&lt;пообъектная расшифровка&gt;</t>
  </si>
  <si>
    <t>…</t>
  </si>
  <si>
    <t>2.</t>
  </si>
  <si>
    <t>Строительство кабельных линий</t>
  </si>
  <si>
    <t>С3</t>
  </si>
  <si>
    <t>2.j</t>
  </si>
  <si>
    <t>Способ прокладки кабельных линий</t>
  </si>
  <si>
    <t>в каналах</t>
  </si>
  <si>
    <t>в туннелях и коллекторах</t>
  </si>
  <si>
    <t>j=4</t>
  </si>
  <si>
    <t>в галереях и эстакадах</t>
  </si>
  <si>
    <t>j=5</t>
  </si>
  <si>
    <t>горизонтальное наклонное бурение</t>
  </si>
  <si>
    <t>j=6</t>
  </si>
  <si>
    <t>2.j.k</t>
  </si>
  <si>
    <t>Жильность кабельных линий</t>
  </si>
  <si>
    <t>одножильные</t>
  </si>
  <si>
    <t>многожильные</t>
  </si>
  <si>
    <t>2.j.k.l</t>
  </si>
  <si>
    <t>Кабельные линим по типу изоляции</t>
  </si>
  <si>
    <t>с резиновой и пластмассовой изоляцией</t>
  </si>
  <si>
    <t>с бумажной изоляцией</t>
  </si>
  <si>
    <t>2.j.k.l.m</t>
  </si>
  <si>
    <t>Cечение провода</t>
  </si>
  <si>
    <t xml:space="preserve">от 200 до 250 квадратных мм включительно </t>
  </si>
  <si>
    <t xml:space="preserve">от 250 до 300 квадратных мм включительно </t>
  </si>
  <si>
    <t xml:space="preserve">от 300 до 400 квадратных мм включительно </t>
  </si>
  <si>
    <t xml:space="preserve">от 400 до 500 квадратных мм включительно </t>
  </si>
  <si>
    <t>m=7</t>
  </si>
  <si>
    <t>2.j.k.l.m.n</t>
  </si>
  <si>
    <t xml:space="preserve">Количество кабелей в траншее, канале, туннеле или коллекторе, на галерее или эстакаде, труб в скважине </t>
  </si>
  <si>
    <t>одна</t>
  </si>
  <si>
    <t>две</t>
  </si>
  <si>
    <t>три</t>
  </si>
  <si>
    <t>n=3</t>
  </si>
  <si>
    <t>четыре</t>
  </si>
  <si>
    <t>n=4</t>
  </si>
  <si>
    <t>более четырех</t>
  </si>
  <si>
    <t>n=5</t>
  </si>
  <si>
    <t>3.</t>
  </si>
  <si>
    <t>Строительство пунктов секционирования</t>
  </si>
  <si>
    <t>С4</t>
  </si>
  <si>
    <t>3.j</t>
  </si>
  <si>
    <t>Тип</t>
  </si>
  <si>
    <t>реклоузеры</t>
  </si>
  <si>
    <t>распределительные пункты (РП)</t>
  </si>
  <si>
    <t>переключательные пункты (ПП)</t>
  </si>
  <si>
    <t>3.j.k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</si>
  <si>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</si>
  <si>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</si>
  <si>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</si>
  <si>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</si>
  <si>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k=3</t>
  </si>
  <si>
    <t>от 500 до 1000 А включительно</t>
  </si>
  <si>
    <t>k=4</t>
  </si>
  <si>
    <t>свыше 1000 А</t>
  </si>
  <si>
    <t>k=5</t>
  </si>
  <si>
    <t>4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</si>
  <si>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</si>
  <si>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С5</t>
  </si>
  <si>
    <t>4.j</t>
  </si>
  <si>
    <t>Тип трансформаторной подстанции (ТП), за исключением распределительных трансформаторных подстанций (РТП),</t>
  </si>
  <si>
    <t xml:space="preserve">  6/0,4 Кв</t>
  </si>
  <si>
    <t>10/0,4 Кв</t>
  </si>
  <si>
    <t>20/0,4 Кв</t>
  </si>
  <si>
    <t>6/10(10/6) Кв</t>
  </si>
  <si>
    <t>4.j.k</t>
  </si>
  <si>
    <t>Тип по количеству трансформаторов</t>
  </si>
  <si>
    <t>однотрансформаторные</t>
  </si>
  <si>
    <t>двухтрансформаторные и более</t>
  </si>
  <si>
    <t>4.j.k.l</t>
  </si>
  <si>
    <t>Трансформаторная мощность</t>
  </si>
  <si>
    <t>до 25 кВА включительно</t>
  </si>
  <si>
    <t>от 25 до 100 кВА включительно</t>
  </si>
  <si>
    <t>от 100 до 250 кВА включительно</t>
  </si>
  <si>
    <t>от 250 до 400 кВА</t>
  </si>
  <si>
    <t>от 400 до 630 кВА</t>
  </si>
  <si>
    <t>l=5</t>
  </si>
  <si>
    <t>от 630 до 1000 кВА включительно</t>
  </si>
  <si>
    <t>l=6</t>
  </si>
  <si>
    <t>от 1000 до 1250 кВА включительно</t>
  </si>
  <si>
    <t>l=7</t>
  </si>
  <si>
    <t>от 1250 до 1600 кВА включительно</t>
  </si>
  <si>
    <t>l=8</t>
  </si>
  <si>
    <t>от 1600 до 2000 кВА включительно</t>
  </si>
  <si>
    <t>l=9</t>
  </si>
  <si>
    <t>от 2000 до 2500 кВА включительно</t>
  </si>
  <si>
    <t>l=10</t>
  </si>
  <si>
    <t>от 2500 до 3150 кВА включительно</t>
  </si>
  <si>
    <t>l=11</t>
  </si>
  <si>
    <t>от 3150 до 4000 кВА включительно</t>
  </si>
  <si>
    <t>l=12</t>
  </si>
  <si>
    <t xml:space="preserve"> свыше 4000 кВА</t>
  </si>
  <si>
    <t>l=13</t>
  </si>
  <si>
    <t>4.j.k.l.m</t>
  </si>
  <si>
    <t>По типу исполнения</t>
  </si>
  <si>
    <t>m-1</t>
  </si>
  <si>
    <t>m-2</t>
  </si>
  <si>
    <t>m-3</t>
  </si>
  <si>
    <t>5</t>
  </si>
  <si>
    <t>Строительство распределительных трансформаторных подстанций (РТП) с уровнем напряжения до 35 кВ</t>
  </si>
  <si>
    <t>С6</t>
  </si>
  <si>
    <t>5.j</t>
  </si>
  <si>
    <t>Распределительные трансформаторные подстанции (РТП),</t>
  </si>
  <si>
    <t>5.j.k</t>
  </si>
  <si>
    <t>5.j.k.l</t>
  </si>
  <si>
    <t>от 420 до 1000 кВА включительно</t>
  </si>
  <si>
    <t>свыше 1000 кВА</t>
  </si>
  <si>
    <t>6.</t>
  </si>
  <si>
    <t>Строительство центров питания, подстанций уровнем напряжения 35 кВ и выше (ПС)</t>
  </si>
  <si>
    <t>С7</t>
  </si>
  <si>
    <t>6.j</t>
  </si>
  <si>
    <t>ПС 35 кВ</t>
  </si>
  <si>
    <t xml:space="preserve">ПС 110 кВ и выше </t>
  </si>
  <si>
    <t>7.</t>
  </si>
  <si>
    <t>Обеспечение средствами коммерческого учета электрической энергии (мощности)</t>
  </si>
  <si>
    <t>С8</t>
  </si>
  <si>
    <t>7.j</t>
  </si>
  <si>
    <t>однофазный</t>
  </si>
  <si>
    <t>трехфазный</t>
  </si>
  <si>
    <t>7.j.k</t>
  </si>
  <si>
    <t>прямого включения</t>
  </si>
  <si>
    <t>полукосвенного включения</t>
  </si>
  <si>
    <t>косвенного включения</t>
  </si>
  <si>
    <t xml:space="preserve">однофазный прямого включения </t>
  </si>
  <si>
    <t>трехфазный прямого включения</t>
  </si>
  <si>
    <t xml:space="preserve">трехфазный полукосвенного включения </t>
  </si>
  <si>
    <t>Расчет расходов на выполнение мероприятий по технологическому присоединению,</t>
  </si>
  <si>
    <t>предусмотренным подпунктами "а" и "в"  пункта 16 Методических указаний</t>
  </si>
  <si>
    <t>*</t>
  </si>
  <si>
    <t>тыс. руб.</t>
  </si>
  <si>
    <t>С1.1</t>
  </si>
  <si>
    <t>С1.2.1</t>
  </si>
  <si>
    <t>С1.2.2</t>
  </si>
  <si>
    <t xml:space="preserve">*
</t>
  </si>
  <si>
    <t>№
п/п</t>
  </si>
  <si>
    <t>Показатели</t>
  </si>
  <si>
    <t>Расходы на выполнение сетевой организацией следующих обязательных мероприятий</t>
  </si>
  <si>
    <t>Подготовка и выдача сетевой организацией технических условий Заявителю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</si>
  <si>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</si>
  <si>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</si>
  <si>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 xml:space="preserve">*
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</si>
  <si>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</si>
  <si>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</si>
  <si>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</si>
  <si>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</si>
  <si>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</si>
  <si>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</si>
  <si>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</si>
  <si>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</si>
  <si>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</si>
  <si>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</si>
  <si>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</si>
  <si>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</si>
  <si>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</si>
  <si>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</si>
  <si>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</si>
  <si>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</si>
  <si>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</si>
  <si>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</si>
  <si>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</si>
  <si>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</si>
  <si>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</si>
  <si>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</si>
  <si>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</si>
  <si>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</si>
  <si>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</si>
  <si>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</si>
  <si>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</si>
  <si>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</si>
  <si>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</si>
  <si>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</si>
  <si>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</si>
  <si>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</si>
  <si>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</si>
  <si>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</si>
  <si>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</si>
  <si>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</si>
  <si>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</si>
  <si>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Приложение № 2</t>
  </si>
  <si>
    <t>Наименование мероприятий</t>
  </si>
  <si>
    <t>Информация для расчета стандартизированной тарифной ставки С1</t>
  </si>
  <si>
    <t>Расходы по каждому мероприятию</t>
  </si>
  <si>
    <t>Количество
технологических
присоединений</t>
  </si>
  <si>
    <t>Объем
максимальной
мощности</t>
  </si>
  <si>
    <t xml:space="preserve">Расходы
на одно
присоединение </t>
  </si>
  <si>
    <t>(руб.)</t>
  </si>
  <si>
    <t>(шт.)</t>
  </si>
  <si>
    <t>(кВт)</t>
  </si>
  <si>
    <t>(руб. на одно ТП)</t>
  </si>
  <si>
    <t>2023 год</t>
  </si>
  <si>
    <t xml:space="preserve">*
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</si>
  <si>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</si>
  <si>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</si>
  <si>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 xml:space="preserve">*
</t>
  </si>
  <si>
    <t>2.1.</t>
  </si>
  <si>
    <t>2.2.</t>
  </si>
  <si>
    <t>2022 год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</si>
  <si>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</si>
  <si>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</si>
  <si>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2021 год</t>
  </si>
  <si>
    <t>Расходы на строительство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</t>
  </si>
  <si>
    <t>исп.</t>
  </si>
  <si>
    <t xml:space="preserve">Протяженность
(для линий электропередачи), метров/Количество пунктов секционирования, штук/Количество точек учета, штук </t>
  </si>
  <si>
    <t>Расходы на
строительство
объекта/ на обеспечение СКУ электрической энергии (мощности)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</si>
  <si>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по определению размера платы за технологическое присоединение к электрическим сетям</t>
  </si>
  <si>
    <t>(выполняется отдельно по мероприятиям, предусмотренным пунктами "а" и "в" пункта 16 Методических указаний)</t>
  </si>
  <si>
    <t>Приложение № 3</t>
  </si>
  <si>
    <t>Соколова Ю.Н.</t>
  </si>
  <si>
    <t>8(8172)26-82-69, доб. 024    yu.sokolova@st35.ru</t>
  </si>
  <si>
    <t>на железобетонных опорах</t>
  </si>
  <si>
    <t>п. Стризнево(Легенькая)</t>
  </si>
  <si>
    <t>д.Токарево (Васько)</t>
  </si>
  <si>
    <t>п. Надеево (Кривошеин)</t>
  </si>
  <si>
    <t>п. Надеево (Воробьев)</t>
  </si>
  <si>
    <t>п. Сосновка (Верещагина)</t>
  </si>
  <si>
    <t>п. Сосновка (ИП Романов С.А.)</t>
  </si>
  <si>
    <t>п. Сосновка (Романов А.С.)</t>
  </si>
  <si>
    <t>г. Вологда (Членов)</t>
  </si>
  <si>
    <t>г. Вологда (ПАО "МТС")</t>
  </si>
  <si>
    <t>п. Надеево (ИП Ахунов)</t>
  </si>
  <si>
    <t>с. Куркино (Иванов)</t>
  </si>
  <si>
    <t>Стризнево</t>
  </si>
  <si>
    <t>Ермаково</t>
  </si>
  <si>
    <t>Вологда</t>
  </si>
  <si>
    <t>Надеево</t>
  </si>
  <si>
    <t>Токарево</t>
  </si>
  <si>
    <t>Кипелово</t>
  </si>
  <si>
    <t>Можайское</t>
  </si>
  <si>
    <t>Сосновка</t>
  </si>
  <si>
    <t>1.3.1.3.1</t>
  </si>
  <si>
    <t>1.3.1.3.2</t>
  </si>
  <si>
    <t>2025 план</t>
  </si>
  <si>
    <t>2.3.1.3.2.1.</t>
  </si>
  <si>
    <t>2.3.1.3.1.1.</t>
  </si>
  <si>
    <t>2.3.1.3.3.1.</t>
  </si>
  <si>
    <t>8.1.1.</t>
  </si>
  <si>
    <t>8.2.2.</t>
  </si>
  <si>
    <t>ООО "ГЭСК"</t>
  </si>
  <si>
    <t>8.2.1.</t>
  </si>
  <si>
    <t>Объект электросетевого хозяйства/ Средство коммерческого учета электрической энергии (мощности)</t>
  </si>
  <si>
    <t>Протяженность (для линий электропередачи), метров/Количество пунктов секционирования, штук/Количество точек учета, штук</t>
  </si>
  <si>
    <t>п.Надеево (Волков)</t>
  </si>
  <si>
    <t>п.Токарево (Мастаков)</t>
  </si>
  <si>
    <t>п. Токарево (Вахрушева)</t>
  </si>
  <si>
    <t>п.Непотягово (Строймелио)</t>
  </si>
  <si>
    <t>п.Надеево (Лисенкова)</t>
  </si>
  <si>
    <t>с.Куркино (Бушлаков)</t>
  </si>
  <si>
    <t>п.Токареов (Коковенко, Осовской)</t>
  </si>
  <si>
    <t>П.Надеево (Животок)</t>
  </si>
  <si>
    <t>п.Надеево (Мозгов)</t>
  </si>
  <si>
    <t>п.Стризнево( Смирнова, Соболева)</t>
  </si>
  <si>
    <t>п.Можайское (Ерегина)</t>
  </si>
  <si>
    <t>с.Куркино (Иванов)</t>
  </si>
  <si>
    <t>с.Непотягово (Елфачев)</t>
  </si>
  <si>
    <t>п.Непотягово (Армеевва)</t>
  </si>
  <si>
    <t>подводная прокладка</t>
  </si>
  <si>
    <t>j=7</t>
  </si>
  <si>
    <t>m=8</t>
  </si>
  <si>
    <t>m=9</t>
  </si>
  <si>
    <t xml:space="preserve"> линейные разъединители</t>
  </si>
  <si>
    <t>выключатели нагрузки, устанавливаемые вне трансформаторных подстанций и распределительных и переключательных пунктов</t>
  </si>
  <si>
    <t>распределительные пункты (РП), за исключением комплектных распределительных устройств наружной установки (КРН, КРУН)</t>
  </si>
  <si>
    <t xml:space="preserve"> комплектные распределительные устройства наружной установки (КРН, КРУН)</t>
  </si>
  <si>
    <t xml:space="preserve">переключательные пункты </t>
  </si>
  <si>
    <t>3.j.k.l</t>
  </si>
  <si>
    <t>Количество ячеек в распределительном или переключательном пункте</t>
  </si>
  <si>
    <t xml:space="preserve">до 5 ячеек включительно </t>
  </si>
  <si>
    <t xml:space="preserve">от 5 до 10 ячеек включительно </t>
  </si>
  <si>
    <t>от 10 до 15 ячеек включительно</t>
  </si>
  <si>
    <t xml:space="preserve"> свыше 15 ячеек</t>
  </si>
  <si>
    <t>Строительство комплектных трансформаторных подстанций (КТП), за исключением распределительных трансформаторных подстанций (РТП) с уровнем напряжения до 35 кВ</t>
  </si>
  <si>
    <t>Тип по уровню напряжения</t>
  </si>
  <si>
    <t xml:space="preserve">6/0,4 кВ </t>
  </si>
  <si>
    <t>10/0,4 кВ</t>
  </si>
  <si>
    <t xml:space="preserve"> 20/0,4 кВ</t>
  </si>
  <si>
    <t>6/10 (10/6) кВ</t>
  </si>
  <si>
    <t>10/20 (20/10) кВ</t>
  </si>
  <si>
    <t>6/20 (20/6)</t>
  </si>
  <si>
    <t>от 250 до 400 кВА  включительно</t>
  </si>
  <si>
    <t>от 400 до 630 кВА включительно</t>
  </si>
  <si>
    <t>встроенного типа</t>
  </si>
  <si>
    <t xml:space="preserve"> свыше 3150 кВА</t>
  </si>
  <si>
    <t>5.j.k.l.m</t>
  </si>
  <si>
    <t xml:space="preserve">Тип </t>
  </si>
  <si>
    <t>открытого</t>
  </si>
  <si>
    <t>закрытого</t>
  </si>
  <si>
    <t>6.j.k</t>
  </si>
  <si>
    <t xml:space="preserve">Трансформаторная мощность </t>
  </si>
  <si>
    <t xml:space="preserve"> до 6,3 МВА включительно</t>
  </si>
  <si>
    <t>от 6,3 до 10 МВА включительно</t>
  </si>
  <si>
    <t xml:space="preserve">от 10 до 16 МВА включительно </t>
  </si>
  <si>
    <t>от 16 до 25 МВА включительно</t>
  </si>
  <si>
    <t>от 25 до 32 МВА включительно</t>
  </si>
  <si>
    <t xml:space="preserve">от 32 до 40 МВА включительно </t>
  </si>
  <si>
    <t>k=6</t>
  </si>
  <si>
    <t xml:space="preserve">от 40 до 63 МВА включительно </t>
  </si>
  <si>
    <t>k=7</t>
  </si>
  <si>
    <t>от 63 до 80 МВА включительно</t>
  </si>
  <si>
    <t>k=8</t>
  </si>
  <si>
    <t xml:space="preserve">от 80 до 100 МВА включительно </t>
  </si>
  <si>
    <t>k=9</t>
  </si>
  <si>
    <t>свыше 100 МВА</t>
  </si>
  <si>
    <t>k=10</t>
  </si>
  <si>
    <t>6.j.k.l</t>
  </si>
  <si>
    <t>Сергеево</t>
  </si>
  <si>
    <t>Терпелка</t>
  </si>
  <si>
    <t xml:space="preserve">Можайское </t>
  </si>
  <si>
    <t>Непотягово</t>
  </si>
  <si>
    <t>2.3.</t>
  </si>
  <si>
    <t>2.3.1.</t>
  </si>
  <si>
    <t>123.1.3.</t>
  </si>
  <si>
    <t>2.3.1.3.1</t>
  </si>
  <si>
    <t>2.3.1.3.2</t>
  </si>
  <si>
    <t>8.1.2.</t>
  </si>
  <si>
    <t>п.Стризнево( Смирнова)</t>
  </si>
  <si>
    <t>п.Стризнево( Соболева)</t>
  </si>
  <si>
    <t>ООО "ГЭСК</t>
  </si>
  <si>
    <t>Главный инженер                                       А.Д. Богданов</t>
  </si>
  <si>
    <t>Общество с ограниченной ответственностью " Городская электросетевая компания "</t>
  </si>
  <si>
    <t>(наименование организации)</t>
  </si>
  <si>
    <t>Россия, 160022, г. Вологда, Пошехонское шоссе, д. 18. офис 201.</t>
  </si>
  <si>
    <t>(адрес организации)</t>
  </si>
  <si>
    <t xml:space="preserve">
Стандарты раскрытия информации предоставляемая субъектами оптового и розничного рынков электрической энергии, утвержденными Постановлением Правительства Российской Федерации  от 21.01.2004 № 24 (в ред.от 07.03.2020г)</t>
  </si>
  <si>
    <t>Информация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программы,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Правил технологического присоединения,, а также в соответствии с МУ по определению размера платы за технологическое присоединение к электрическим сетям, утвержденными Федеральной антимонопольной службой</t>
  </si>
  <si>
    <t>Место опубликования</t>
  </si>
  <si>
    <t>Печатное издание</t>
  </si>
  <si>
    <t>Наименование сайта/URL</t>
  </si>
  <si>
    <t>http://gesk35.ru</t>
  </si>
  <si>
    <t>Дата опубликования</t>
  </si>
  <si>
    <t>06.03.2025 г</t>
  </si>
  <si>
    <t>Отчетный период</t>
  </si>
  <si>
    <t>Основание для размещения: Пост. Пр-ва от 21.01.2004 № 24, п. 19 в</t>
  </si>
  <si>
    <r>
      <t xml:space="preserve">Сроки опубликования:                                 </t>
    </r>
    <r>
      <rPr>
        <b/>
        <u/>
        <sz val="9.5"/>
        <rFont val="Arial Cyr"/>
        <charset val="204"/>
      </rPr>
      <t xml:space="preserve">за 10 дней до представления сведений в регулирующий орган </t>
    </r>
  </si>
  <si>
    <t xml:space="preserve"> Статус информации: "фактическая"</t>
  </si>
  <si>
    <t xml:space="preserve">       Срок хранения в архиве организации: 3 года (приказ ФАС от 22.01.2010 №27)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</si>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</sst>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.000\ _₽_-;\-* #,##0.000\ _₽_-;_-* &quot;-&quot;??\ _₽_-;_-@_-"/>
    <numFmt numFmtId="167" formatCode="0.000"/>
    <numFmt numFmtId="168" formatCode="_-* #,##0.0\ _₽_-;\-* #,##0.0\ _₽_-;_-* &quot;-&quot;??\ _₽_-;_-@_-"/>
    <numFmt numFmtId="169" formatCode="0.0"/>
    <numFmt numFmtId="170" formatCode="#,##0.000"/>
    <numFmt numFmtId="171" formatCode="#,##0_ ;\-#,##0\ "/>
    <numFmt numFmtId="172" formatCode="#,##0.00_ ;\-#,##0.00\ "/>
    <numFmt numFmtId="173" formatCode="#,##0.000_ ;\-#,##0.0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9"/>
      <color indexed="81"/>
      <name val="Tahoma"/>
      <family val="2"/>
      <charset val="204"/>
    </font>
    <font>
      <sz val="9"/>
      <color rgb="FF00B05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FFCC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FFCC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b/>
      <sz val="9"/>
      <color rgb="FFC00000"/>
      <name val="Arial"/>
      <family val="2"/>
      <charset val="204"/>
    </font>
    <font>
      <sz val="6"/>
      <color theme="1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theme="3" tint="0.3999755851924192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4"/>
      <color rgb="FF1A1A1A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9.5"/>
      <name val="Arial Cyr"/>
      <charset val="204"/>
    </font>
    <font>
      <b/>
      <u/>
      <sz val="9.5"/>
      <name val="Arial Cyr"/>
      <charset val="204"/>
    </font>
    <font>
      <sz val="9.5"/>
      <name val="Arial Cyr"/>
      <charset val="204"/>
    </font>
    <font>
      <b/>
      <sz val="11"/>
      <name val="Arial Cyr"/>
      <charset val="204"/>
    </font>
    <font>
      <u/>
      <sz val="8.5"/>
      <color indexed="12"/>
      <name val="Arial Cyr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/>
    </xf>
    <xf numFmtId="0" fontId="4" fillId="0" borderId="0" xfId="4" applyFont="1" applyFill="1" applyBorder="1" applyAlignment="1">
      <alignment vertical="top"/>
    </xf>
    <xf numFmtId="0" fontId="4" fillId="0" borderId="0" xfId="4" applyFont="1" applyFill="1" applyAlignment="1">
      <alignment wrapText="1"/>
    </xf>
    <xf numFmtId="165" fontId="2" fillId="0" borderId="0" xfId="1" applyNumberFormat="1" applyFont="1" applyFill="1" applyBorder="1" applyAlignment="1">
      <alignment horizontal="right"/>
    </xf>
    <xf numFmtId="0" fontId="4" fillId="0" borderId="0" xfId="4" applyFont="1" applyFill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5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Fill="1" applyAlignment="1">
      <alignment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Fill="1" applyAlignment="1">
      <alignment vertical="top"/>
    </xf>
    <xf numFmtId="49" fontId="10" fillId="0" borderId="0" xfId="0" applyNumberFormat="1" applyFont="1" applyAlignment="1">
      <alignment horizontal="center" vertical="top"/>
    </xf>
    <xf numFmtId="0" fontId="14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vertical="top"/>
    </xf>
    <xf numFmtId="165" fontId="10" fillId="2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49" fontId="17" fillId="3" borderId="7" xfId="0" applyNumberFormat="1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justify" vertical="top" wrapText="1"/>
    </xf>
    <xf numFmtId="0" fontId="17" fillId="3" borderId="7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justify" vertical="top" wrapText="1"/>
    </xf>
    <xf numFmtId="43" fontId="19" fillId="3" borderId="7" xfId="1" applyFont="1" applyFill="1" applyBorder="1" applyAlignment="1">
      <alignment horizontal="right" vertical="top" wrapText="1"/>
    </xf>
    <xf numFmtId="165" fontId="19" fillId="3" borderId="7" xfId="1" applyNumberFormat="1" applyFont="1" applyFill="1" applyBorder="1" applyAlignment="1">
      <alignment horizontal="right" vertical="top" wrapText="1"/>
    </xf>
    <xf numFmtId="168" fontId="19" fillId="3" borderId="8" xfId="1" applyNumberFormat="1" applyFont="1" applyFill="1" applyBorder="1" applyAlignment="1">
      <alignment horizontal="right" vertical="top" wrapText="1"/>
    </xf>
    <xf numFmtId="168" fontId="19" fillId="0" borderId="9" xfId="1" applyNumberFormat="1" applyFont="1" applyFill="1" applyBorder="1" applyAlignment="1">
      <alignment horizontal="right" vertical="top" wrapText="1"/>
    </xf>
    <xf numFmtId="0" fontId="9" fillId="3" borderId="7" xfId="0" applyFont="1" applyFill="1" applyBorder="1" applyAlignment="1">
      <alignment horizontal="right" vertical="top" wrapText="1"/>
    </xf>
    <xf numFmtId="168" fontId="9" fillId="0" borderId="0" xfId="1" applyNumberFormat="1" applyFont="1" applyFill="1" applyBorder="1" applyAlignment="1">
      <alignment horizontal="right" vertical="top" wrapText="1"/>
    </xf>
    <xf numFmtId="49" fontId="20" fillId="4" borderId="7" xfId="0" applyNumberFormat="1" applyFont="1" applyFill="1" applyBorder="1" applyAlignment="1">
      <alignment horizontal="center" vertical="top" wrapText="1"/>
    </xf>
    <xf numFmtId="0" fontId="21" fillId="4" borderId="7" xfId="0" applyFont="1" applyFill="1" applyBorder="1" applyAlignment="1">
      <alignment horizontal="justify" vertical="top" wrapText="1"/>
    </xf>
    <xf numFmtId="0" fontId="20" fillId="4" borderId="7" xfId="0" applyFont="1" applyFill="1" applyBorder="1" applyAlignment="1">
      <alignment horizontal="center" vertical="top" wrapText="1"/>
    </xf>
    <xf numFmtId="167" fontId="15" fillId="4" borderId="7" xfId="0" applyNumberFormat="1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9" fontId="21" fillId="4" borderId="7" xfId="0" applyNumberFormat="1" applyFont="1" applyFill="1" applyBorder="1" applyAlignment="1">
      <alignment horizontal="right" vertical="top" wrapText="1"/>
    </xf>
    <xf numFmtId="43" fontId="21" fillId="4" borderId="7" xfId="1" applyNumberFormat="1" applyFont="1" applyFill="1" applyBorder="1" applyAlignment="1">
      <alignment horizontal="right" vertical="top" wrapText="1"/>
    </xf>
    <xf numFmtId="165" fontId="21" fillId="4" borderId="7" xfId="1" applyNumberFormat="1" applyFont="1" applyFill="1" applyBorder="1" applyAlignment="1">
      <alignment horizontal="right" vertical="top" wrapText="1"/>
    </xf>
    <xf numFmtId="168" fontId="21" fillId="4" borderId="8" xfId="1" applyNumberFormat="1" applyFont="1" applyFill="1" applyBorder="1" applyAlignment="1">
      <alignment horizontal="right" vertical="top" wrapText="1"/>
    </xf>
    <xf numFmtId="168" fontId="21" fillId="0" borderId="0" xfId="1" applyNumberFormat="1" applyFont="1" applyFill="1" applyBorder="1" applyAlignment="1">
      <alignment horizontal="right" vertical="top" wrapText="1"/>
    </xf>
    <xf numFmtId="49" fontId="11" fillId="0" borderId="7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" fontId="15" fillId="5" borderId="7" xfId="0" applyNumberFormat="1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 vertical="top" wrapText="1"/>
    </xf>
    <xf numFmtId="169" fontId="11" fillId="5" borderId="7" xfId="0" applyNumberFormat="1" applyFont="1" applyFill="1" applyBorder="1" applyAlignment="1">
      <alignment horizontal="right" vertical="top" wrapText="1"/>
    </xf>
    <xf numFmtId="43" fontId="11" fillId="5" borderId="7" xfId="1" applyNumberFormat="1" applyFont="1" applyFill="1" applyBorder="1" applyAlignment="1">
      <alignment horizontal="right" vertical="top" wrapText="1"/>
    </xf>
    <xf numFmtId="165" fontId="11" fillId="5" borderId="7" xfId="1" applyNumberFormat="1" applyFont="1" applyFill="1" applyBorder="1" applyAlignment="1">
      <alignment horizontal="right" vertical="top" wrapText="1"/>
    </xf>
    <xf numFmtId="43" fontId="11" fillId="0" borderId="0" xfId="1" applyFont="1" applyFill="1" applyBorder="1" applyAlignment="1">
      <alignment horizontal="right" vertical="top" wrapText="1"/>
    </xf>
    <xf numFmtId="169" fontId="11" fillId="5" borderId="7" xfId="0" quotePrefix="1" applyNumberFormat="1" applyFont="1" applyFill="1" applyBorder="1" applyAlignment="1">
      <alignment horizontal="right" vertical="top" wrapText="1"/>
    </xf>
    <xf numFmtId="168" fontId="11" fillId="5" borderId="7" xfId="1" applyNumberFormat="1" applyFont="1" applyFill="1" applyBorder="1" applyAlignment="1">
      <alignment horizontal="right" vertical="top" wrapText="1"/>
    </xf>
    <xf numFmtId="43" fontId="11" fillId="5" borderId="8" xfId="1" applyFont="1" applyFill="1" applyBorder="1" applyAlignment="1">
      <alignment horizontal="right" vertical="top" wrapText="1"/>
    </xf>
    <xf numFmtId="1" fontId="15" fillId="4" borderId="7" xfId="0" applyNumberFormat="1" applyFont="1" applyFill="1" applyBorder="1" applyAlignment="1">
      <alignment horizontal="right" vertical="top" wrapText="1"/>
    </xf>
    <xf numFmtId="167" fontId="15" fillId="5" borderId="7" xfId="0" applyNumberFormat="1" applyFont="1" applyFill="1" applyBorder="1" applyAlignment="1">
      <alignment horizontal="right" vertical="top" wrapText="1"/>
    </xf>
    <xf numFmtId="49" fontId="11" fillId="0" borderId="10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 wrapText="1"/>
    </xf>
    <xf numFmtId="168" fontId="11" fillId="0" borderId="0" xfId="1" applyNumberFormat="1" applyFont="1" applyFill="1" applyBorder="1" applyAlignment="1">
      <alignment horizontal="right" vertical="top" wrapText="1"/>
    </xf>
    <xf numFmtId="0" fontId="11" fillId="0" borderId="10" xfId="0" applyFont="1" applyBorder="1" applyAlignment="1">
      <alignment horizontal="justify" vertical="top" wrapText="1"/>
    </xf>
    <xf numFmtId="49" fontId="20" fillId="0" borderId="7" xfId="0" applyNumberFormat="1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167" fontId="15" fillId="0" borderId="7" xfId="0" applyNumberFormat="1" applyFont="1" applyFill="1" applyBorder="1" applyAlignment="1">
      <alignment horizontal="right" vertical="top" wrapText="1"/>
    </xf>
    <xf numFmtId="169" fontId="20" fillId="0" borderId="7" xfId="0" applyNumberFormat="1" applyFont="1" applyFill="1" applyBorder="1" applyAlignment="1">
      <alignment horizontal="right" vertical="top" wrapText="1"/>
    </xf>
    <xf numFmtId="43" fontId="20" fillId="0" borderId="7" xfId="1" applyNumberFormat="1" applyFont="1" applyFill="1" applyBorder="1" applyAlignment="1">
      <alignment horizontal="right" vertical="top" wrapText="1"/>
    </xf>
    <xf numFmtId="165" fontId="20" fillId="0" borderId="7" xfId="1" applyNumberFormat="1" applyFont="1" applyFill="1" applyBorder="1" applyAlignment="1">
      <alignment horizontal="right" vertical="top" wrapText="1"/>
    </xf>
    <xf numFmtId="168" fontId="20" fillId="0" borderId="8" xfId="1" applyNumberFormat="1" applyFont="1" applyFill="1" applyBorder="1" applyAlignment="1">
      <alignment horizontal="right" vertical="top" wrapText="1"/>
    </xf>
    <xf numFmtId="168" fontId="22" fillId="0" borderId="0" xfId="1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 wrapText="1"/>
    </xf>
    <xf numFmtId="167" fontId="9" fillId="5" borderId="7" xfId="0" applyNumberFormat="1" applyFont="1" applyFill="1" applyBorder="1" applyAlignment="1">
      <alignment horizontal="right" vertical="top" wrapText="1"/>
    </xf>
    <xf numFmtId="169" fontId="17" fillId="3" borderId="7" xfId="0" applyNumberFormat="1" applyFont="1" applyFill="1" applyBorder="1" applyAlignment="1">
      <alignment horizontal="center" vertical="top" wrapText="1"/>
    </xf>
    <xf numFmtId="168" fontId="19" fillId="0" borderId="0" xfId="1" applyNumberFormat="1" applyFont="1" applyFill="1" applyBorder="1" applyAlignment="1">
      <alignment horizontal="right" vertical="top" wrapText="1"/>
    </xf>
    <xf numFmtId="0" fontId="21" fillId="4" borderId="7" xfId="0" applyFont="1" applyFill="1" applyBorder="1" applyAlignment="1">
      <alignment horizontal="left" vertical="top" wrapText="1"/>
    </xf>
    <xf numFmtId="167" fontId="15" fillId="5" borderId="7" xfId="0" quotePrefix="1" applyNumberFormat="1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left" vertical="top" wrapText="1"/>
    </xf>
    <xf numFmtId="43" fontId="11" fillId="0" borderId="0" xfId="1" applyNumberFormat="1" applyFont="1" applyFill="1" applyBorder="1" applyAlignment="1">
      <alignment horizontal="right" vertical="top" wrapText="1"/>
    </xf>
    <xf numFmtId="0" fontId="20" fillId="4" borderId="7" xfId="0" applyFont="1" applyFill="1" applyBorder="1" applyAlignment="1">
      <alignment vertical="top" wrapText="1"/>
    </xf>
    <xf numFmtId="0" fontId="20" fillId="4" borderId="11" xfId="0" applyFont="1" applyFill="1" applyBorder="1" applyAlignment="1">
      <alignment horizontal="center" vertical="top" wrapText="1"/>
    </xf>
    <xf numFmtId="167" fontId="18" fillId="0" borderId="7" xfId="0" applyNumberFormat="1" applyFont="1" applyFill="1" applyBorder="1" applyAlignment="1">
      <alignment horizontal="right" vertical="top" wrapText="1"/>
    </xf>
    <xf numFmtId="43" fontId="22" fillId="0" borderId="0" xfId="1" applyFont="1" applyFill="1" applyBorder="1" applyAlignment="1">
      <alignment horizontal="right" vertical="top" wrapText="1"/>
    </xf>
    <xf numFmtId="0" fontId="17" fillId="3" borderId="7" xfId="0" applyFont="1" applyFill="1" applyBorder="1" applyAlignment="1">
      <alignment horizontal="left" vertical="top" wrapText="1"/>
    </xf>
    <xf numFmtId="169" fontId="21" fillId="4" borderId="7" xfId="0" quotePrefix="1" applyNumberFormat="1" applyFont="1" applyFill="1" applyBorder="1" applyAlignment="1">
      <alignment horizontal="right" vertical="top" wrapText="1"/>
    </xf>
    <xf numFmtId="165" fontId="11" fillId="5" borderId="8" xfId="1" applyNumberFormat="1" applyFont="1" applyFill="1" applyBorder="1" applyAlignment="1">
      <alignment horizontal="right" vertical="top" wrapText="1"/>
    </xf>
    <xf numFmtId="165" fontId="11" fillId="0" borderId="0" xfId="1" applyNumberFormat="1" applyFont="1" applyFill="1" applyBorder="1" applyAlignment="1">
      <alignment horizontal="right" vertical="top" wrapText="1"/>
    </xf>
    <xf numFmtId="168" fontId="11" fillId="5" borderId="8" xfId="1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top"/>
    </xf>
    <xf numFmtId="49" fontId="9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169" fontId="9" fillId="5" borderId="7" xfId="0" quotePrefix="1" applyNumberFormat="1" applyFont="1" applyFill="1" applyBorder="1" applyAlignment="1">
      <alignment horizontal="right" vertical="top" wrapText="1"/>
    </xf>
    <xf numFmtId="165" fontId="9" fillId="5" borderId="7" xfId="1" applyNumberFormat="1" applyFont="1" applyFill="1" applyBorder="1" applyAlignment="1">
      <alignment horizontal="right" vertical="top" wrapText="1"/>
    </xf>
    <xf numFmtId="168" fontId="9" fillId="5" borderId="7" xfId="1" applyNumberFormat="1" applyFont="1" applyFill="1" applyBorder="1" applyAlignment="1">
      <alignment horizontal="right" vertical="top" wrapText="1"/>
    </xf>
    <xf numFmtId="168" fontId="9" fillId="5" borderId="8" xfId="1" applyNumberFormat="1" applyFont="1" applyFill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justify" vertical="top" wrapText="1"/>
    </xf>
    <xf numFmtId="167" fontId="11" fillId="5" borderId="7" xfId="0" quotePrefix="1" applyNumberFormat="1" applyFont="1" applyFill="1" applyBorder="1" applyAlignment="1">
      <alignment horizontal="right" vertical="top" wrapText="1"/>
    </xf>
    <xf numFmtId="0" fontId="19" fillId="3" borderId="7" xfId="0" applyFont="1" applyFill="1" applyBorder="1" applyAlignment="1">
      <alignment horizontal="center" vertical="top" wrapText="1"/>
    </xf>
    <xf numFmtId="167" fontId="15" fillId="3" borderId="7" xfId="0" applyNumberFormat="1" applyFont="1" applyFill="1" applyBorder="1" applyAlignment="1">
      <alignment horizontal="right" vertical="top" wrapText="1"/>
    </xf>
    <xf numFmtId="167" fontId="11" fillId="3" borderId="7" xfId="0" applyNumberFormat="1" applyFont="1" applyFill="1" applyBorder="1" applyAlignment="1">
      <alignment horizontal="right" vertical="top" wrapText="1"/>
    </xf>
    <xf numFmtId="168" fontId="21" fillId="4" borderId="7" xfId="1" applyNumberFormat="1" applyFont="1" applyFill="1" applyBorder="1" applyAlignment="1">
      <alignment horizontal="right" vertical="top" wrapText="1"/>
    </xf>
    <xf numFmtId="166" fontId="21" fillId="4" borderId="8" xfId="1" applyNumberFormat="1" applyFont="1" applyFill="1" applyBorder="1" applyAlignment="1">
      <alignment horizontal="right" vertical="top" wrapText="1"/>
    </xf>
    <xf numFmtId="166" fontId="21" fillId="0" borderId="0" xfId="1" applyNumberFormat="1" applyFont="1" applyFill="1" applyBorder="1" applyAlignment="1">
      <alignment horizontal="right" vertical="top" wrapText="1"/>
    </xf>
    <xf numFmtId="167" fontId="11" fillId="5" borderId="7" xfId="0" applyNumberFormat="1" applyFont="1" applyFill="1" applyBorder="1" applyAlignment="1">
      <alignment horizontal="right" vertical="top" wrapText="1"/>
    </xf>
    <xf numFmtId="49" fontId="19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justify" vertical="top" wrapText="1"/>
    </xf>
    <xf numFmtId="0" fontId="19" fillId="0" borderId="7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5" fillId="5" borderId="7" xfId="0" applyFont="1" applyFill="1" applyBorder="1" applyAlignment="1">
      <alignment horizontal="left" vertical="top"/>
    </xf>
    <xf numFmtId="43" fontId="9" fillId="5" borderId="8" xfId="1" applyNumberFormat="1" applyFont="1" applyFill="1" applyBorder="1" applyAlignment="1">
      <alignment horizontal="right" vertical="top" wrapText="1"/>
    </xf>
    <xf numFmtId="14" fontId="17" fillId="0" borderId="7" xfId="0" applyNumberFormat="1" applyFont="1" applyBorder="1" applyAlignment="1">
      <alignment horizontal="center" vertical="top" wrapText="1"/>
    </xf>
    <xf numFmtId="165" fontId="24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right" vertical="top"/>
    </xf>
    <xf numFmtId="43" fontId="4" fillId="0" borderId="0" xfId="1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top"/>
    </xf>
    <xf numFmtId="165" fontId="4" fillId="0" borderId="0" xfId="4" applyNumberFormat="1" applyFont="1" applyFill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16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43" fontId="11" fillId="6" borderId="7" xfId="1" applyNumberFormat="1" applyFont="1" applyFill="1" applyBorder="1" applyAlignment="1">
      <alignment horizontal="right" vertical="center" wrapText="1" indent="1"/>
    </xf>
    <xf numFmtId="43" fontId="11" fillId="0" borderId="0" xfId="1" applyNumberFormat="1" applyFont="1" applyAlignment="1">
      <alignment horizontal="right" vertical="center" indent="1"/>
    </xf>
    <xf numFmtId="43" fontId="11" fillId="5" borderId="7" xfId="1" applyNumberFormat="1" applyFont="1" applyFill="1" applyBorder="1" applyAlignment="1">
      <alignment horizontal="right" vertical="center" wrapText="1" indent="1"/>
    </xf>
    <xf numFmtId="9" fontId="11" fillId="0" borderId="0" xfId="0" applyNumberFormat="1" applyFont="1"/>
    <xf numFmtId="0" fontId="28" fillId="0" borderId="7" xfId="0" applyFont="1" applyBorder="1" applyAlignment="1">
      <alignment horizontal="left" vertical="center" wrapText="1" indent="2"/>
    </xf>
    <xf numFmtId="43" fontId="11" fillId="0" borderId="0" xfId="0" applyNumberFormat="1" applyFont="1"/>
    <xf numFmtId="43" fontId="4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0" borderId="0" xfId="5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11" fillId="5" borderId="4" xfId="0" applyNumberFormat="1" applyFont="1" applyFill="1" applyBorder="1" applyAlignment="1">
      <alignment horizontal="right" vertical="center" wrapText="1" indent="1"/>
    </xf>
    <xf numFmtId="0" fontId="11" fillId="0" borderId="7" xfId="0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 indent="1"/>
    </xf>
    <xf numFmtId="3" fontId="11" fillId="5" borderId="7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3" fontId="11" fillId="0" borderId="0" xfId="0" applyNumberFormat="1" applyFont="1"/>
    <xf numFmtId="0" fontId="2" fillId="0" borderId="0" xfId="5" applyFont="1" applyFill="1" applyAlignment="1"/>
    <xf numFmtId="0" fontId="2" fillId="0" borderId="0" xfId="4" applyFont="1" applyFill="1" applyAlignment="1">
      <alignment wrapText="1"/>
    </xf>
    <xf numFmtId="0" fontId="2" fillId="0" borderId="0" xfId="4" applyFont="1" applyFill="1" applyBorder="1" applyAlignment="1">
      <alignment vertical="top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0" fontId="11" fillId="6" borderId="7" xfId="0" applyNumberFormat="1" applyFont="1" applyFill="1" applyBorder="1" applyAlignment="1">
      <alignment horizontal="right" vertical="center" wrapText="1" indent="1"/>
    </xf>
    <xf numFmtId="49" fontId="11" fillId="0" borderId="0" xfId="0" applyNumberFormat="1" applyFont="1" applyBorder="1" applyAlignment="1">
      <alignment horizontal="center" vertical="top" wrapText="1"/>
    </xf>
    <xf numFmtId="3" fontId="11" fillId="6" borderId="4" xfId="0" applyNumberFormat="1" applyFont="1" applyFill="1" applyBorder="1" applyAlignment="1">
      <alignment horizontal="right" vertical="center" wrapText="1" inden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11" fillId="7" borderId="7" xfId="0" applyFont="1" applyFill="1" applyBorder="1" applyAlignment="1">
      <alignment horizontal="right" vertical="center" wrapText="1" indent="1"/>
    </xf>
    <xf numFmtId="169" fontId="11" fillId="5" borderId="7" xfId="0" applyNumberFormat="1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top" wrapText="1"/>
    </xf>
    <xf numFmtId="171" fontId="11" fillId="5" borderId="7" xfId="1" applyNumberFormat="1" applyFont="1" applyFill="1" applyBorder="1" applyAlignment="1">
      <alignment horizontal="center" vertical="center" wrapText="1"/>
    </xf>
    <xf numFmtId="172" fontId="11" fillId="5" borderId="7" xfId="1" applyNumberFormat="1" applyFont="1" applyFill="1" applyBorder="1" applyAlignment="1">
      <alignment horizontal="center" vertical="center" wrapText="1"/>
    </xf>
    <xf numFmtId="171" fontId="20" fillId="0" borderId="7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2" fontId="21" fillId="4" borderId="7" xfId="1" applyNumberFormat="1" applyFont="1" applyFill="1" applyBorder="1" applyAlignment="1">
      <alignment horizontal="center" vertical="center" wrapText="1"/>
    </xf>
    <xf numFmtId="4" fontId="11" fillId="5" borderId="7" xfId="1" applyNumberFormat="1" applyFont="1" applyFill="1" applyBorder="1" applyAlignment="1">
      <alignment horizontal="center" vertical="center" wrapText="1"/>
    </xf>
    <xf numFmtId="4" fontId="21" fillId="4" borderId="8" xfId="1" applyNumberFormat="1" applyFont="1" applyFill="1" applyBorder="1" applyAlignment="1">
      <alignment horizontal="center" vertical="center" wrapText="1"/>
    </xf>
    <xf numFmtId="4" fontId="11" fillId="5" borderId="8" xfId="1" applyNumberFormat="1" applyFont="1" applyFill="1" applyBorder="1" applyAlignment="1">
      <alignment horizontal="center" vertical="center" wrapText="1"/>
    </xf>
    <xf numFmtId="173" fontId="20" fillId="0" borderId="8" xfId="1" applyNumberFormat="1" applyFont="1" applyFill="1" applyBorder="1" applyAlignment="1">
      <alignment horizontal="center" vertical="center" wrapText="1"/>
    </xf>
    <xf numFmtId="2" fontId="19" fillId="3" borderId="7" xfId="1" applyNumberFormat="1" applyFont="1" applyFill="1" applyBorder="1" applyAlignment="1">
      <alignment horizontal="center" vertical="center" wrapText="1"/>
    </xf>
    <xf numFmtId="2" fontId="9" fillId="5" borderId="7" xfId="1" applyNumberFormat="1" applyFont="1" applyFill="1" applyBorder="1" applyAlignment="1">
      <alignment horizontal="center" vertical="center" wrapText="1"/>
    </xf>
    <xf numFmtId="1" fontId="19" fillId="3" borderId="7" xfId="1" applyNumberFormat="1" applyFont="1" applyFill="1" applyBorder="1" applyAlignment="1">
      <alignment horizontal="center" vertical="center" wrapText="1"/>
    </xf>
    <xf numFmtId="1" fontId="9" fillId="5" borderId="7" xfId="1" applyNumberFormat="1" applyFont="1" applyFill="1" applyBorder="1" applyAlignment="1">
      <alignment horizontal="center" vertical="center" wrapText="1"/>
    </xf>
    <xf numFmtId="4" fontId="19" fillId="3" borderId="7" xfId="1" applyNumberFormat="1" applyFont="1" applyFill="1" applyBorder="1" applyAlignment="1">
      <alignment horizontal="center" vertical="center" wrapText="1"/>
    </xf>
    <xf numFmtId="4" fontId="9" fillId="5" borderId="8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justify" vertical="top" wrapText="1"/>
    </xf>
    <xf numFmtId="167" fontId="19" fillId="0" borderId="7" xfId="0" applyNumberFormat="1" applyFont="1" applyFill="1" applyBorder="1" applyAlignment="1">
      <alignment horizontal="right" vertical="top" wrapText="1"/>
    </xf>
    <xf numFmtId="49" fontId="19" fillId="0" borderId="7" xfId="0" applyNumberFormat="1" applyFont="1" applyFill="1" applyBorder="1" applyAlignment="1">
      <alignment horizontal="right" vertical="top" wrapText="1"/>
    </xf>
    <xf numFmtId="49" fontId="11" fillId="0" borderId="0" xfId="0" applyNumberFormat="1" applyFont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3" fontId="17" fillId="3" borderId="7" xfId="0" applyNumberFormat="1" applyFont="1" applyFill="1" applyBorder="1" applyAlignment="1">
      <alignment horizontal="center" vertical="top" wrapText="1"/>
    </xf>
    <xf numFmtId="49" fontId="17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167" fontId="11" fillId="5" borderId="7" xfId="0" applyNumberFormat="1" applyFont="1" applyFill="1" applyBorder="1" applyAlignment="1">
      <alignment horizontal="right" vertical="center" wrapText="1" inden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4" fontId="11" fillId="5" borderId="7" xfId="0" applyNumberFormat="1" applyFont="1" applyFill="1" applyBorder="1" applyAlignment="1">
      <alignment horizontal="center" vertical="center" wrapText="1"/>
    </xf>
    <xf numFmtId="167" fontId="11" fillId="5" borderId="7" xfId="0" applyNumberFormat="1" applyFont="1" applyFill="1" applyBorder="1" applyAlignment="1">
      <alignment horizontal="center" vertical="center" wrapText="1"/>
    </xf>
    <xf numFmtId="169" fontId="11" fillId="5" borderId="7" xfId="0" applyNumberFormat="1" applyFont="1" applyFill="1" applyBorder="1" applyAlignment="1">
      <alignment horizontal="right" vertical="center" wrapText="1" indent="1"/>
    </xf>
    <xf numFmtId="1" fontId="11" fillId="5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top" wrapText="1"/>
    </xf>
    <xf numFmtId="0" fontId="11" fillId="4" borderId="10" xfId="0" applyFont="1" applyFill="1" applyBorder="1" applyAlignment="1">
      <alignment horizontal="justify" vertical="top" wrapText="1"/>
    </xf>
    <xf numFmtId="0" fontId="17" fillId="0" borderId="11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wrapText="1"/>
    </xf>
    <xf numFmtId="0" fontId="17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top" wrapText="1"/>
    </xf>
    <xf numFmtId="0" fontId="17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center" wrapText="1"/>
    </xf>
    <xf numFmtId="167" fontId="11" fillId="3" borderId="7" xfId="0" applyNumberFormat="1" applyFont="1" applyFill="1" applyBorder="1" applyAlignment="1">
      <alignment horizontal="right" vertical="center" wrapText="1" indent="1"/>
    </xf>
    <xf numFmtId="0" fontId="11" fillId="3" borderId="7" xfId="0" applyFont="1" applyFill="1" applyBorder="1" applyAlignment="1">
      <alignment horizontal="right" vertical="center" wrapText="1" indent="1"/>
    </xf>
    <xf numFmtId="167" fontId="11" fillId="3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/>
    </xf>
    <xf numFmtId="49" fontId="17" fillId="0" borderId="7" xfId="0" applyNumberFormat="1" applyFont="1" applyBorder="1" applyAlignment="1">
      <alignment horizontal="center" vertical="top" wrapText="1"/>
    </xf>
    <xf numFmtId="0" fontId="16" fillId="5" borderId="7" xfId="0" applyFont="1" applyFill="1" applyBorder="1" applyAlignment="1">
      <alignment horizontal="left"/>
    </xf>
    <xf numFmtId="0" fontId="16" fillId="5" borderId="7" xfId="0" applyFont="1" applyFill="1" applyBorder="1"/>
    <xf numFmtId="0" fontId="16" fillId="5" borderId="7" xfId="0" applyFont="1" applyFill="1" applyBorder="1" applyAlignment="1">
      <alignment horizontal="center"/>
    </xf>
    <xf numFmtId="49" fontId="17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/>
    </xf>
    <xf numFmtId="0" fontId="11" fillId="7" borderId="0" xfId="0" applyFont="1" applyFill="1" applyAlignment="1">
      <alignment horizontal="right" vertical="center" wrapText="1" indent="1"/>
    </xf>
    <xf numFmtId="0" fontId="16" fillId="5" borderId="0" xfId="0" applyFont="1" applyFill="1"/>
    <xf numFmtId="0" fontId="11" fillId="0" borderId="0" xfId="0" applyFont="1" applyAlignment="1">
      <alignment horizontal="left" vertical="center"/>
    </xf>
    <xf numFmtId="49" fontId="11" fillId="0" borderId="0" xfId="0" applyNumberFormat="1" applyFont="1"/>
    <xf numFmtId="14" fontId="16" fillId="5" borderId="7" xfId="0" applyNumberFormat="1" applyFont="1" applyFill="1" applyBorder="1" applyAlignment="1">
      <alignment horizontal="left"/>
    </xf>
    <xf numFmtId="9" fontId="9" fillId="0" borderId="0" xfId="0" applyNumberFormat="1" applyFont="1" applyFill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29" fillId="4" borderId="25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3" fontId="11" fillId="6" borderId="16" xfId="0" applyNumberFormat="1" applyFont="1" applyFill="1" applyBorder="1" applyAlignment="1">
      <alignment horizontal="right" vertical="center" wrapText="1" indent="1"/>
    </xf>
    <xf numFmtId="3" fontId="11" fillId="5" borderId="16" xfId="0" applyNumberFormat="1" applyFont="1" applyFill="1" applyBorder="1" applyAlignment="1">
      <alignment horizontal="right" vertical="center" wrapText="1" indent="1"/>
    </xf>
    <xf numFmtId="3" fontId="11" fillId="6" borderId="26" xfId="0" applyNumberFormat="1" applyFont="1" applyFill="1" applyBorder="1" applyAlignment="1">
      <alignment horizontal="right" vertical="center" wrapText="1" indent="1"/>
    </xf>
    <xf numFmtId="0" fontId="11" fillId="0" borderId="20" xfId="0" applyFont="1" applyBorder="1" applyAlignment="1">
      <alignment horizontal="center" vertical="center" wrapText="1"/>
    </xf>
    <xf numFmtId="3" fontId="11" fillId="6" borderId="27" xfId="0" applyNumberFormat="1" applyFont="1" applyFill="1" applyBorder="1" applyAlignment="1">
      <alignment horizontal="right" vertical="center" wrapText="1" indent="1"/>
    </xf>
    <xf numFmtId="0" fontId="11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3" fontId="9" fillId="6" borderId="23" xfId="0" applyNumberFormat="1" applyFont="1" applyFill="1" applyBorder="1" applyAlignment="1">
      <alignment horizontal="right" vertical="center" wrapText="1" indent="1"/>
    </xf>
    <xf numFmtId="3" fontId="9" fillId="5" borderId="23" xfId="0" applyNumberFormat="1" applyFont="1" applyFill="1" applyBorder="1" applyAlignment="1">
      <alignment horizontal="right" vertical="center" wrapText="1" indent="1"/>
    </xf>
    <xf numFmtId="3" fontId="9" fillId="6" borderId="28" xfId="0" applyNumberFormat="1" applyFont="1" applyFill="1" applyBorder="1" applyAlignment="1">
      <alignment horizontal="right" vertical="center" wrapText="1" inden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3" fontId="11" fillId="6" borderId="23" xfId="0" applyNumberFormat="1" applyFont="1" applyFill="1" applyBorder="1" applyAlignment="1">
      <alignment horizontal="right" vertical="center" wrapText="1" indent="1"/>
    </xf>
    <xf numFmtId="3" fontId="11" fillId="5" borderId="23" xfId="0" applyNumberFormat="1" applyFont="1" applyFill="1" applyBorder="1" applyAlignment="1">
      <alignment horizontal="right" vertical="center" wrapText="1" indent="1"/>
    </xf>
    <xf numFmtId="3" fontId="11" fillId="6" borderId="28" xfId="0" applyNumberFormat="1" applyFont="1" applyFill="1" applyBorder="1" applyAlignment="1">
      <alignment horizontal="right" vertical="center" wrapText="1" indent="1"/>
    </xf>
    <xf numFmtId="170" fontId="11" fillId="5" borderId="16" xfId="0" applyNumberFormat="1" applyFont="1" applyFill="1" applyBorder="1" applyAlignment="1">
      <alignment horizontal="right" vertical="center" wrapText="1" indent="1"/>
    </xf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49" fontId="30" fillId="8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right" wrapText="1"/>
    </xf>
    <xf numFmtId="0" fontId="36" fillId="0" borderId="0" xfId="0" applyFont="1" applyAlignment="1">
      <alignment horizontal="right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wrapText="1"/>
    </xf>
    <xf numFmtId="0" fontId="37" fillId="0" borderId="0" xfId="0" applyFont="1" applyBorder="1" applyAlignment="1">
      <alignment horizontal="center" vertical="top"/>
    </xf>
    <xf numFmtId="0" fontId="37" fillId="0" borderId="0" xfId="0" applyFont="1" applyBorder="1" applyAlignment="1"/>
    <xf numFmtId="0" fontId="38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5" fillId="9" borderId="30" xfId="0" applyFont="1" applyFill="1" applyBorder="1" applyAlignment="1">
      <alignment horizontal="center" wrapText="1"/>
    </xf>
    <xf numFmtId="0" fontId="35" fillId="9" borderId="31" xfId="0" applyFont="1" applyFill="1" applyBorder="1" applyAlignment="1">
      <alignment horizontal="center" wrapText="1"/>
    </xf>
    <xf numFmtId="0" fontId="35" fillId="9" borderId="32" xfId="0" applyFont="1" applyFill="1" applyBorder="1" applyAlignment="1">
      <alignment horizontal="center" wrapText="1"/>
    </xf>
    <xf numFmtId="0" fontId="41" fillId="0" borderId="0" xfId="0" applyNumberFormat="1" applyFont="1" applyAlignment="1">
      <alignment horizontal="center" wrapText="1"/>
    </xf>
    <xf numFmtId="0" fontId="35" fillId="0" borderId="0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0" fillId="0" borderId="33" xfId="0" applyBorder="1"/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42" fillId="0" borderId="34" xfId="6" applyBorder="1" applyAlignment="1" applyProtection="1">
      <alignment horizontal="center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14" fontId="37" fillId="0" borderId="34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0" fillId="0" borderId="0" xfId="0" applyBorder="1"/>
    <xf numFmtId="0" fontId="37" fillId="0" borderId="0" xfId="0" applyFont="1" applyBorder="1" applyAlignment="1">
      <alignment horizontal="right" wrapText="1"/>
    </xf>
    <xf numFmtId="0" fontId="0" fillId="0" borderId="0" xfId="0" applyAlignment="1"/>
    <xf numFmtId="0" fontId="37" fillId="0" borderId="0" xfId="0" applyFont="1" applyBorder="1" applyAlignment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5"/>
    <cellStyle name="Обычный 2 2" xfId="2"/>
    <cellStyle name="Обычный 2 3" xfId="4"/>
    <cellStyle name="Финансовый" xfId="1" builtinId="3"/>
    <cellStyle name="Финансовый 3" xf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</xdr:colOff>
      <xdr:row>1</xdr:row>
      <xdr:rowOff>13758</xdr:rowOff>
    </xdr:to>
    <xdr:sp macro="" textlink="">
      <xdr:nvSpPr>
        <xdr:cNvPr id="2" name="AutoShape 11" descr="data:image;base64,R0lGODdhDwARAIABAAAAAP///ywAAAAADwARAAACIIyPqasA5lh4Ey5abcK8nb59opdhjRNJmrqyJgvHclwAADs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913474" y="190500"/>
          <a:ext cx="141816" cy="166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142875</xdr:colOff>
      <xdr:row>1</xdr:row>
      <xdr:rowOff>13758</xdr:rowOff>
    </xdr:to>
    <xdr:sp macro="" textlink="">
      <xdr:nvSpPr>
        <xdr:cNvPr id="3" name="AutoShape 12" descr="data:image;base64,R0lGODdhDwARAIABAAAAAP///ywAAAAADwARAAACIIyPqasA5lh4Ey5abcK8nb59opdhjRNJmrqyJgvHclwAADs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040600" y="190500"/>
          <a:ext cx="142875" cy="166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142875" cy="161925"/>
    <xdr:sp macro="" textlink="">
      <xdr:nvSpPr>
        <xdr:cNvPr id="4" name="AutoShape 11" descr="data:image;base64,R0lGODdhDwARAIABAAAAAP///ywAAAAADwARAAACIIyPqasA5lh4Ey5abcK8nb59opdhjRNJmrqyJgvHclwAADs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904449" y="19050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161925"/>
    <xdr:sp macro="" textlink="">
      <xdr:nvSpPr>
        <xdr:cNvPr id="5" name="AutoShape 12" descr="data:image;base64,R0lGODdhDwARAIABAAAAAP///ywAAAAADwARAAACIIyPqasA5lh4Ey5abcK8nb59opdhjRNJmrqyJgvHclwAADs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90500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190500</xdr:colOff>
      <xdr:row>9</xdr:row>
      <xdr:rowOff>228600</xdr:rowOff>
    </xdr:to>
    <xdr:sp macro="" textlink="">
      <xdr:nvSpPr>
        <xdr:cNvPr id="2" name="AutoShape 10" descr="http://ivo.garant.ru/document/formula?revision=9112022720&amp;text=Q18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562100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28" sqref="G28"/>
    </sheetView>
  </sheetViews>
  <sheetFormatPr defaultRowHeight="15" x14ac:dyDescent="0.25"/>
  <cols>
    <col min="4" max="4" width="18.5703125" customWidth="1"/>
    <col min="7" max="7" width="18.7109375" customWidth="1"/>
    <col min="10" max="10" width="16.140625" customWidth="1"/>
  </cols>
  <sheetData>
    <row r="1" spans="1:10" x14ac:dyDescent="0.25">
      <c r="H1" s="344"/>
      <c r="I1" s="344"/>
      <c r="J1" s="345"/>
    </row>
    <row r="2" spans="1:10" ht="27" customHeight="1" x14ac:dyDescent="0.25">
      <c r="B2" s="346" t="s">
        <v>397</v>
      </c>
      <c r="C2" s="347"/>
      <c r="D2" s="347"/>
      <c r="E2" s="347"/>
      <c r="F2" s="347"/>
      <c r="G2" s="347"/>
    </row>
    <row r="3" spans="1:10" ht="28.5" customHeight="1" x14ac:dyDescent="0.25">
      <c r="C3" s="348" t="s">
        <v>398</v>
      </c>
      <c r="D3" s="348"/>
      <c r="E3" s="348"/>
      <c r="F3" s="348"/>
      <c r="G3" s="349"/>
      <c r="H3" s="350" t="s">
        <v>411</v>
      </c>
      <c r="I3" s="350"/>
      <c r="J3" s="350"/>
    </row>
    <row r="4" spans="1:10" x14ac:dyDescent="0.25">
      <c r="B4" s="346" t="s">
        <v>399</v>
      </c>
      <c r="C4" s="347"/>
      <c r="D4" s="347"/>
      <c r="E4" s="347"/>
      <c r="F4" s="347"/>
      <c r="G4" s="347"/>
      <c r="H4" s="351"/>
      <c r="I4" s="351"/>
      <c r="J4" s="351"/>
    </row>
    <row r="5" spans="1:10" x14ac:dyDescent="0.25">
      <c r="C5" s="352" t="s">
        <v>400</v>
      </c>
      <c r="D5" s="352"/>
      <c r="E5" s="352"/>
      <c r="F5" s="352"/>
      <c r="G5" s="353"/>
    </row>
    <row r="6" spans="1:10" ht="15.75" thickBot="1" x14ac:dyDescent="0.3">
      <c r="D6" s="354"/>
      <c r="E6" s="354"/>
      <c r="F6" s="354"/>
      <c r="G6" s="354"/>
    </row>
    <row r="7" spans="1:10" ht="44.25" customHeight="1" thickBot="1" x14ac:dyDescent="0.3">
      <c r="A7" s="355" t="s">
        <v>401</v>
      </c>
      <c r="B7" s="356"/>
      <c r="C7" s="356"/>
      <c r="D7" s="356"/>
      <c r="E7" s="356"/>
      <c r="F7" s="356"/>
      <c r="G7" s="356"/>
      <c r="H7" s="356"/>
      <c r="I7" s="356"/>
      <c r="J7" s="357"/>
    </row>
    <row r="8" spans="1:10" x14ac:dyDescent="0.25">
      <c r="D8" s="354"/>
      <c r="E8" s="354"/>
      <c r="F8" s="354"/>
      <c r="G8" s="354"/>
    </row>
    <row r="9" spans="1:10" x14ac:dyDescent="0.25">
      <c r="A9" s="358" t="s">
        <v>402</v>
      </c>
      <c r="B9" s="358"/>
      <c r="C9" s="358"/>
      <c r="D9" s="358"/>
      <c r="E9" s="358"/>
      <c r="F9" s="358"/>
      <c r="G9" s="358"/>
      <c r="H9" s="358"/>
      <c r="I9" s="358"/>
      <c r="J9" s="358"/>
    </row>
    <row r="10" spans="1:10" x14ac:dyDescent="0.25">
      <c r="D10" s="354"/>
      <c r="E10" s="354"/>
      <c r="F10" s="354"/>
      <c r="G10" s="354"/>
    </row>
    <row r="11" spans="1:10" x14ac:dyDescent="0.25">
      <c r="A11" s="359"/>
      <c r="B11" s="360" t="s">
        <v>403</v>
      </c>
      <c r="C11" s="360" t="s">
        <v>404</v>
      </c>
      <c r="D11" s="361"/>
      <c r="E11" s="362"/>
      <c r="F11" s="363"/>
      <c r="G11" s="364"/>
      <c r="H11" s="359"/>
    </row>
    <row r="12" spans="1:10" x14ac:dyDescent="0.25">
      <c r="A12" s="359"/>
      <c r="B12" s="360"/>
      <c r="C12" s="360" t="s">
        <v>405</v>
      </c>
      <c r="D12" s="361"/>
      <c r="E12" s="365" t="s">
        <v>406</v>
      </c>
      <c r="F12" s="363"/>
      <c r="G12" s="364"/>
      <c r="H12" s="359"/>
    </row>
    <row r="13" spans="1:10" x14ac:dyDescent="0.25">
      <c r="A13" s="359"/>
      <c r="B13" s="366" t="s">
        <v>407</v>
      </c>
      <c r="C13" s="367"/>
      <c r="D13" s="368"/>
      <c r="E13" s="369" t="s">
        <v>408</v>
      </c>
      <c r="F13" s="363"/>
      <c r="G13" s="364"/>
      <c r="H13" s="359"/>
    </row>
    <row r="14" spans="1:10" x14ac:dyDescent="0.25">
      <c r="A14" s="359"/>
      <c r="B14" s="366" t="s">
        <v>409</v>
      </c>
      <c r="C14" s="367"/>
      <c r="D14" s="368"/>
      <c r="E14" s="362" t="s">
        <v>414</v>
      </c>
      <c r="F14" s="363"/>
      <c r="G14" s="364"/>
      <c r="H14" s="359"/>
    </row>
    <row r="15" spans="1:10" x14ac:dyDescent="0.25">
      <c r="A15" s="359"/>
      <c r="B15" s="359"/>
      <c r="C15" s="370"/>
      <c r="D15" s="359"/>
      <c r="E15" s="359"/>
      <c r="F15" s="359"/>
      <c r="G15" s="359"/>
      <c r="H15" s="359"/>
    </row>
    <row r="16" spans="1:10" x14ac:dyDescent="0.25">
      <c r="A16" s="359"/>
      <c r="B16" s="359"/>
      <c r="C16" s="370"/>
      <c r="D16" s="359"/>
      <c r="E16" s="359"/>
      <c r="F16" s="359"/>
      <c r="G16" s="359"/>
      <c r="H16" s="359"/>
    </row>
    <row r="17" spans="4:10" x14ac:dyDescent="0.25">
      <c r="D17" s="371"/>
      <c r="E17" s="371"/>
    </row>
    <row r="18" spans="4:10" ht="37.5" customHeight="1" x14ac:dyDescent="0.25">
      <c r="D18" s="349"/>
      <c r="E18" s="372" t="s">
        <v>410</v>
      </c>
      <c r="F18" s="373"/>
      <c r="G18" s="373"/>
      <c r="H18" s="373"/>
      <c r="I18" s="373"/>
      <c r="J18" s="373"/>
    </row>
    <row r="20" spans="4:10" x14ac:dyDescent="0.25">
      <c r="G20" s="374" t="s">
        <v>412</v>
      </c>
      <c r="H20" s="374"/>
      <c r="I20" s="374"/>
      <c r="J20" s="373"/>
    </row>
    <row r="22" spans="4:10" x14ac:dyDescent="0.25">
      <c r="F22" s="374" t="s">
        <v>413</v>
      </c>
      <c r="G22" s="374"/>
      <c r="H22" s="374"/>
      <c r="I22" s="374"/>
      <c r="J22" s="374"/>
    </row>
  </sheetData>
  <mergeCells count="20">
    <mergeCell ref="F22:J22"/>
    <mergeCell ref="E18:J18"/>
    <mergeCell ref="G20:J20"/>
    <mergeCell ref="B13:D13"/>
    <mergeCell ref="E13:G13"/>
    <mergeCell ref="B14:D14"/>
    <mergeCell ref="E14:G14"/>
    <mergeCell ref="A7:J7"/>
    <mergeCell ref="A9:J9"/>
    <mergeCell ref="B11:B12"/>
    <mergeCell ref="C11:D11"/>
    <mergeCell ref="E11:G11"/>
    <mergeCell ref="C12:D12"/>
    <mergeCell ref="E12:G12"/>
    <mergeCell ref="H1:I1"/>
    <mergeCell ref="B2:G2"/>
    <mergeCell ref="C3:F3"/>
    <mergeCell ref="H3:J4"/>
    <mergeCell ref="B4:G4"/>
    <mergeCell ref="C5:F5"/>
  </mergeCells>
  <hyperlinks>
    <hyperlink ref="E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</sheetPr>
  <dimension ref="B1:AE384"/>
  <sheetViews>
    <sheetView view="pageBreakPreview" zoomScale="90" zoomScaleNormal="90" zoomScaleSheetLayoutView="90" workbookViewId="0">
      <pane xSplit="6" ySplit="7" topLeftCell="G14" activePane="bottomRight" state="frozen"/>
      <selection pane="topRight" activeCell="G1" sqref="G1"/>
      <selection pane="bottomLeft" activeCell="A8" sqref="A8"/>
      <selection pane="bottomRight" activeCell="D384" sqref="D384:F384"/>
    </sheetView>
  </sheetViews>
  <sheetFormatPr defaultColWidth="9.140625" defaultRowHeight="12" x14ac:dyDescent="0.25"/>
  <cols>
    <col min="1" max="1" width="3.42578125" style="13" customWidth="1"/>
    <col min="2" max="2" width="3.28515625" style="7" customWidth="1"/>
    <col min="3" max="3" width="14.140625" style="14" customWidth="1"/>
    <col min="4" max="4" width="42" style="13" customWidth="1"/>
    <col min="5" max="5" width="11.7109375" style="22" customWidth="1"/>
    <col min="6" max="6" width="11.140625" style="22" customWidth="1"/>
    <col min="7" max="7" width="10" style="23" customWidth="1"/>
    <col min="8" max="8" width="7.5703125" style="24" customWidth="1"/>
    <col min="9" max="9" width="8.140625" style="13" customWidth="1"/>
    <col min="10" max="10" width="15" style="25" customWidth="1"/>
    <col min="11" max="11" width="11.42578125" style="25" customWidth="1"/>
    <col min="12" max="12" width="22.140625" style="13" customWidth="1"/>
    <col min="13" max="13" width="3" style="26" customWidth="1"/>
    <col min="14" max="16384" width="9.140625" style="13"/>
  </cols>
  <sheetData>
    <row r="1" spans="2:13" ht="12" customHeight="1" x14ac:dyDescent="0.25">
      <c r="D1" s="8"/>
      <c r="E1" s="9"/>
      <c r="F1" s="9"/>
      <c r="G1" s="10"/>
      <c r="H1" s="11"/>
      <c r="I1" s="8"/>
      <c r="J1" s="18"/>
      <c r="K1" s="18"/>
      <c r="L1" s="19" t="s">
        <v>9</v>
      </c>
      <c r="M1" s="20"/>
    </row>
    <row r="2" spans="2:13" ht="38.25" customHeight="1" x14ac:dyDescent="0.25">
      <c r="C2" s="306" t="s">
        <v>279</v>
      </c>
      <c r="D2" s="306"/>
      <c r="E2" s="306"/>
      <c r="F2" s="306"/>
      <c r="G2" s="306"/>
      <c r="H2" s="306"/>
      <c r="I2" s="306"/>
      <c r="J2" s="306"/>
      <c r="K2" s="306"/>
      <c r="L2" s="306"/>
      <c r="M2" s="12"/>
    </row>
    <row r="3" spans="2:13" ht="15" customHeight="1" x14ac:dyDescent="0.25">
      <c r="C3" s="21" t="s">
        <v>316</v>
      </c>
      <c r="L3" s="15"/>
    </row>
    <row r="4" spans="2:13" s="17" customFormat="1" ht="12" customHeight="1" x14ac:dyDescent="0.25">
      <c r="B4" s="7"/>
      <c r="C4" s="27"/>
      <c r="D4" s="28"/>
      <c r="E4" s="29"/>
      <c r="F4" s="29"/>
      <c r="G4" s="30"/>
      <c r="H4" s="24"/>
      <c r="I4" s="31"/>
      <c r="J4" s="32"/>
      <c r="K4" s="32"/>
      <c r="L4" s="15"/>
      <c r="M4" s="33"/>
    </row>
    <row r="5" spans="2:13" ht="96" customHeight="1" x14ac:dyDescent="0.25">
      <c r="C5" s="307" t="s">
        <v>0</v>
      </c>
      <c r="D5" s="304" t="s">
        <v>10</v>
      </c>
      <c r="E5" s="315" t="s">
        <v>11</v>
      </c>
      <c r="F5" s="316"/>
      <c r="G5" s="309" t="s">
        <v>12</v>
      </c>
      <c r="H5" s="311" t="s">
        <v>13</v>
      </c>
      <c r="I5" s="304" t="s">
        <v>14</v>
      </c>
      <c r="J5" s="313" t="s">
        <v>281</v>
      </c>
      <c r="K5" s="174" t="s">
        <v>15</v>
      </c>
      <c r="L5" s="175" t="s">
        <v>282</v>
      </c>
      <c r="M5" s="34"/>
    </row>
    <row r="6" spans="2:13" ht="21" customHeight="1" x14ac:dyDescent="0.25">
      <c r="C6" s="308"/>
      <c r="D6" s="305"/>
      <c r="E6" s="204"/>
      <c r="F6" s="205"/>
      <c r="G6" s="310"/>
      <c r="H6" s="312"/>
      <c r="I6" s="305"/>
      <c r="J6" s="314"/>
      <c r="K6" s="176" t="s">
        <v>16</v>
      </c>
      <c r="L6" s="177" t="s">
        <v>17</v>
      </c>
      <c r="M6" s="34"/>
    </row>
    <row r="7" spans="2:13" ht="12" customHeight="1" x14ac:dyDescent="0.25">
      <c r="C7" s="35" t="s">
        <v>18</v>
      </c>
      <c r="D7" s="36" t="s">
        <v>19</v>
      </c>
      <c r="E7" s="37" t="s">
        <v>20</v>
      </c>
      <c r="F7" s="37" t="s">
        <v>20</v>
      </c>
      <c r="G7" s="38"/>
      <c r="H7" s="39"/>
      <c r="I7" s="37"/>
      <c r="J7" s="186">
        <f>J13</f>
        <v>1564</v>
      </c>
      <c r="K7" s="186">
        <v>335</v>
      </c>
      <c r="L7" s="186">
        <f>L20</f>
        <v>2331.6760100000001</v>
      </c>
      <c r="M7" s="43"/>
    </row>
    <row r="8" spans="2:13" ht="12" customHeight="1" x14ac:dyDescent="0.25">
      <c r="C8" s="46" t="s">
        <v>21</v>
      </c>
      <c r="D8" s="47" t="s">
        <v>22</v>
      </c>
      <c r="E8" s="48" t="s">
        <v>20</v>
      </c>
      <c r="F8" s="48" t="s">
        <v>23</v>
      </c>
      <c r="G8" s="49"/>
      <c r="H8" s="50"/>
      <c r="I8" s="51"/>
      <c r="J8" s="52"/>
      <c r="K8" s="53"/>
      <c r="L8" s="54"/>
      <c r="M8" s="55"/>
    </row>
    <row r="9" spans="2:13" ht="12" customHeight="1" x14ac:dyDescent="0.25">
      <c r="C9" s="56" t="s">
        <v>24</v>
      </c>
      <c r="D9" s="57" t="s">
        <v>25</v>
      </c>
      <c r="E9" s="58" t="s">
        <v>20</v>
      </c>
      <c r="F9" s="58" t="s">
        <v>26</v>
      </c>
      <c r="G9" s="59"/>
      <c r="H9" s="60"/>
      <c r="I9" s="61"/>
      <c r="J9" s="62"/>
      <c r="K9" s="63"/>
      <c r="L9" s="62"/>
      <c r="M9" s="64"/>
    </row>
    <row r="10" spans="2:13" ht="12" customHeight="1" x14ac:dyDescent="0.25">
      <c r="C10" s="56" t="s">
        <v>27</v>
      </c>
      <c r="D10" s="57" t="s">
        <v>28</v>
      </c>
      <c r="E10" s="58" t="s">
        <v>20</v>
      </c>
      <c r="F10" s="58" t="s">
        <v>29</v>
      </c>
      <c r="G10" s="59"/>
      <c r="H10" s="60"/>
      <c r="I10" s="61"/>
      <c r="J10" s="66"/>
      <c r="K10" s="63"/>
      <c r="L10" s="67"/>
      <c r="M10" s="64"/>
    </row>
    <row r="11" spans="2:13" ht="12" customHeight="1" x14ac:dyDescent="0.25">
      <c r="C11" s="56" t="s">
        <v>30</v>
      </c>
      <c r="D11" s="57" t="s">
        <v>31</v>
      </c>
      <c r="E11" s="58" t="s">
        <v>20</v>
      </c>
      <c r="F11" s="58" t="s">
        <v>32</v>
      </c>
      <c r="G11" s="59"/>
      <c r="H11" s="60"/>
      <c r="I11" s="61"/>
      <c r="J11" s="62">
        <f>J13</f>
        <v>1564</v>
      </c>
      <c r="K11" s="63"/>
      <c r="L11" s="192">
        <f>L20</f>
        <v>2331.6760100000001</v>
      </c>
      <c r="M11" s="64"/>
    </row>
    <row r="12" spans="2:13" ht="12" customHeight="1" x14ac:dyDescent="0.25">
      <c r="C12" s="46" t="s">
        <v>33</v>
      </c>
      <c r="D12" s="47" t="s">
        <v>34</v>
      </c>
      <c r="E12" s="48" t="s">
        <v>20</v>
      </c>
      <c r="F12" s="48" t="s">
        <v>35</v>
      </c>
      <c r="G12" s="68"/>
      <c r="H12" s="50"/>
      <c r="I12" s="51"/>
      <c r="J12" s="52"/>
      <c r="K12" s="53"/>
      <c r="L12" s="193"/>
      <c r="M12" s="55"/>
    </row>
    <row r="13" spans="2:13" ht="12" customHeight="1" x14ac:dyDescent="0.25">
      <c r="C13" s="56"/>
      <c r="D13" s="57" t="s">
        <v>36</v>
      </c>
      <c r="E13" s="58" t="s">
        <v>20</v>
      </c>
      <c r="F13" s="58" t="s">
        <v>37</v>
      </c>
      <c r="G13" s="59"/>
      <c r="H13" s="60"/>
      <c r="I13" s="61"/>
      <c r="J13" s="62">
        <f>J18</f>
        <v>1564</v>
      </c>
      <c r="K13" s="63"/>
      <c r="L13" s="192">
        <f>L20</f>
        <v>2331.6760100000001</v>
      </c>
      <c r="M13" s="64"/>
    </row>
    <row r="14" spans="2:13" ht="12" customHeight="1" x14ac:dyDescent="0.25">
      <c r="C14" s="56"/>
      <c r="D14" s="57" t="s">
        <v>38</v>
      </c>
      <c r="E14" s="58" t="s">
        <v>20</v>
      </c>
      <c r="F14" s="58" t="s">
        <v>39</v>
      </c>
      <c r="G14" s="59"/>
      <c r="H14" s="60"/>
      <c r="I14" s="61"/>
      <c r="J14" s="62"/>
      <c r="K14" s="63"/>
      <c r="L14" s="192"/>
      <c r="M14" s="64"/>
    </row>
    <row r="15" spans="2:13" ht="12" customHeight="1" collapsed="1" x14ac:dyDescent="0.25">
      <c r="C15" s="46" t="s">
        <v>40</v>
      </c>
      <c r="D15" s="47" t="s">
        <v>41</v>
      </c>
      <c r="E15" s="48" t="s">
        <v>20</v>
      </c>
      <c r="F15" s="48" t="s">
        <v>42</v>
      </c>
      <c r="G15" s="68"/>
      <c r="H15" s="50"/>
      <c r="I15" s="51"/>
      <c r="J15" s="52"/>
      <c r="K15" s="53"/>
      <c r="L15" s="193"/>
      <c r="M15" s="55"/>
    </row>
    <row r="16" spans="2:13" ht="12" customHeight="1" x14ac:dyDescent="0.25">
      <c r="C16" s="56"/>
      <c r="D16" s="57" t="s">
        <v>43</v>
      </c>
      <c r="E16" s="58" t="s">
        <v>20</v>
      </c>
      <c r="F16" s="58" t="s">
        <v>44</v>
      </c>
      <c r="G16" s="59"/>
      <c r="H16" s="60"/>
      <c r="I16" s="61"/>
      <c r="J16" s="66"/>
      <c r="K16" s="63"/>
      <c r="L16" s="194"/>
      <c r="M16" s="64"/>
    </row>
    <row r="17" spans="3:13" ht="12" customHeight="1" x14ac:dyDescent="0.25">
      <c r="C17" s="56"/>
      <c r="D17" s="57" t="s">
        <v>45</v>
      </c>
      <c r="E17" s="58" t="s">
        <v>20</v>
      </c>
      <c r="F17" s="58" t="s">
        <v>46</v>
      </c>
      <c r="G17" s="59"/>
      <c r="H17" s="60"/>
      <c r="I17" s="61"/>
      <c r="J17" s="66"/>
      <c r="K17" s="63"/>
      <c r="L17" s="194"/>
      <c r="M17" s="64"/>
    </row>
    <row r="18" spans="3:13" ht="12" customHeight="1" x14ac:dyDescent="0.25">
      <c r="C18" s="56"/>
      <c r="D18" s="57" t="s">
        <v>2</v>
      </c>
      <c r="E18" s="58" t="s">
        <v>20</v>
      </c>
      <c r="F18" s="58" t="s">
        <v>47</v>
      </c>
      <c r="G18" s="59"/>
      <c r="H18" s="60"/>
      <c r="I18" s="61"/>
      <c r="J18" s="62">
        <f>J20</f>
        <v>1564</v>
      </c>
      <c r="K18" s="63"/>
      <c r="L18" s="192">
        <f>L20</f>
        <v>2331.6760100000001</v>
      </c>
      <c r="M18" s="64"/>
    </row>
    <row r="19" spans="3:13" ht="12" customHeight="1" x14ac:dyDescent="0.25">
      <c r="C19" s="56"/>
      <c r="D19" s="57" t="s">
        <v>1</v>
      </c>
      <c r="E19" s="58" t="s">
        <v>20</v>
      </c>
      <c r="F19" s="58" t="s">
        <v>48</v>
      </c>
      <c r="G19" s="59"/>
      <c r="H19" s="60"/>
      <c r="I19" s="61"/>
      <c r="J19" s="62"/>
      <c r="K19" s="63"/>
      <c r="L19" s="62"/>
      <c r="M19" s="64"/>
    </row>
    <row r="20" spans="3:13" ht="12" customHeight="1" x14ac:dyDescent="0.25">
      <c r="C20" s="46" t="s">
        <v>49</v>
      </c>
      <c r="D20" s="47" t="s">
        <v>50</v>
      </c>
      <c r="E20" s="48" t="s">
        <v>20</v>
      </c>
      <c r="F20" s="48" t="s">
        <v>51</v>
      </c>
      <c r="G20" s="68"/>
      <c r="H20" s="50"/>
      <c r="I20" s="51"/>
      <c r="J20" s="191">
        <f>J21+J22+J23</f>
        <v>1564</v>
      </c>
      <c r="K20" s="191">
        <f>K21+K22+K23</f>
        <v>335</v>
      </c>
      <c r="L20" s="191">
        <f>L21+L22+L23</f>
        <v>2331.6760100000001</v>
      </c>
      <c r="M20" s="55"/>
    </row>
    <row r="21" spans="3:13" ht="12" customHeight="1" x14ac:dyDescent="0.25">
      <c r="C21" s="56"/>
      <c r="D21" s="57" t="s">
        <v>52</v>
      </c>
      <c r="E21" s="58" t="s">
        <v>20</v>
      </c>
      <c r="F21" s="58" t="s">
        <v>53</v>
      </c>
      <c r="G21" s="59" t="s">
        <v>308</v>
      </c>
      <c r="H21" s="60">
        <v>2023</v>
      </c>
      <c r="I21" s="61">
        <v>0.4</v>
      </c>
      <c r="J21" s="188">
        <f>J34+J35+J36+J37+J38+J40+J42</f>
        <v>584</v>
      </c>
      <c r="K21" s="188">
        <f>K34+K35+K36+K37+K38+K40+K42</f>
        <v>80</v>
      </c>
      <c r="L21" s="188">
        <f>L34+L35+L36+L37+L38+L40+L42</f>
        <v>390.00812999999999</v>
      </c>
      <c r="M21" s="64"/>
    </row>
    <row r="22" spans="3:13" ht="12" customHeight="1" x14ac:dyDescent="0.25">
      <c r="C22" s="56"/>
      <c r="D22" s="57" t="s">
        <v>54</v>
      </c>
      <c r="E22" s="58" t="s">
        <v>20</v>
      </c>
      <c r="F22" s="58" t="s">
        <v>55</v>
      </c>
      <c r="G22" s="59" t="s">
        <v>309</v>
      </c>
      <c r="H22" s="60">
        <v>2023</v>
      </c>
      <c r="I22" s="61">
        <v>0.4</v>
      </c>
      <c r="J22" s="188">
        <f>J39+J41</f>
        <v>330</v>
      </c>
      <c r="K22" s="188">
        <f>K39+K41</f>
        <v>115</v>
      </c>
      <c r="L22" s="188">
        <f>L39+L41</f>
        <v>513.59653000000003</v>
      </c>
      <c r="M22" s="64"/>
    </row>
    <row r="23" spans="3:13" ht="12" customHeight="1" x14ac:dyDescent="0.25">
      <c r="C23" s="56"/>
      <c r="D23" s="57" t="s">
        <v>56</v>
      </c>
      <c r="E23" s="58" t="s">
        <v>20</v>
      </c>
      <c r="F23" s="58" t="s">
        <v>57</v>
      </c>
      <c r="G23" s="59"/>
      <c r="H23" s="60">
        <v>2023</v>
      </c>
      <c r="I23" s="61">
        <v>0.4</v>
      </c>
      <c r="J23" s="188">
        <f>J43+J44</f>
        <v>650</v>
      </c>
      <c r="K23" s="188">
        <f>K43+K44</f>
        <v>140</v>
      </c>
      <c r="L23" s="188">
        <f>L43+L44</f>
        <v>1428.0713499999999</v>
      </c>
      <c r="M23" s="64"/>
    </row>
    <row r="24" spans="3:13" ht="12" customHeight="1" x14ac:dyDescent="0.25">
      <c r="C24" s="56"/>
      <c r="D24" s="57" t="s">
        <v>58</v>
      </c>
      <c r="E24" s="58" t="s">
        <v>20</v>
      </c>
      <c r="F24" s="58" t="s">
        <v>59</v>
      </c>
      <c r="G24" s="59"/>
      <c r="H24" s="60"/>
      <c r="I24" s="61"/>
      <c r="J24" s="62"/>
      <c r="K24" s="63"/>
      <c r="L24" s="62"/>
      <c r="M24" s="64"/>
    </row>
    <row r="25" spans="3:13" ht="12" customHeight="1" x14ac:dyDescent="0.25">
      <c r="C25" s="56"/>
      <c r="D25" s="57" t="s">
        <v>60</v>
      </c>
      <c r="E25" s="58" t="s">
        <v>20</v>
      </c>
      <c r="F25" s="58" t="s">
        <v>61</v>
      </c>
      <c r="G25" s="69"/>
      <c r="H25" s="60"/>
      <c r="I25" s="61"/>
      <c r="J25" s="62"/>
      <c r="K25" s="63"/>
      <c r="L25" s="67"/>
      <c r="M25" s="64"/>
    </row>
    <row r="26" spans="3:13" ht="12" customHeight="1" x14ac:dyDescent="0.25">
      <c r="C26" s="56"/>
      <c r="D26" s="57" t="s">
        <v>62</v>
      </c>
      <c r="E26" s="58" t="s">
        <v>20</v>
      </c>
      <c r="F26" s="58" t="s">
        <v>63</v>
      </c>
      <c r="G26" s="69"/>
      <c r="H26" s="60"/>
      <c r="I26" s="61"/>
      <c r="J26" s="62"/>
      <c r="K26" s="63"/>
      <c r="L26" s="67"/>
      <c r="M26" s="64"/>
    </row>
    <row r="27" spans="3:13" ht="12" customHeight="1" x14ac:dyDescent="0.25">
      <c r="C27" s="46" t="s">
        <v>64</v>
      </c>
      <c r="D27" s="47" t="s">
        <v>65</v>
      </c>
      <c r="E27" s="48" t="s">
        <v>20</v>
      </c>
      <c r="F27" s="48" t="s">
        <v>66</v>
      </c>
      <c r="G27" s="68"/>
      <c r="H27" s="50"/>
      <c r="I27" s="51"/>
      <c r="J27" s="52"/>
      <c r="K27" s="53"/>
      <c r="L27" s="54"/>
      <c r="M27" s="55"/>
    </row>
    <row r="28" spans="3:13" ht="12" customHeight="1" x14ac:dyDescent="0.25">
      <c r="C28" s="70"/>
      <c r="D28" s="71" t="s">
        <v>67</v>
      </c>
      <c r="E28" s="72" t="s">
        <v>20</v>
      </c>
      <c r="F28" s="58" t="s">
        <v>68</v>
      </c>
      <c r="G28" s="69"/>
      <c r="H28" s="60"/>
      <c r="I28" s="61"/>
      <c r="J28" s="62"/>
      <c r="K28" s="63"/>
      <c r="L28" s="62"/>
      <c r="M28" s="73"/>
    </row>
    <row r="29" spans="3:13" ht="12" customHeight="1" x14ac:dyDescent="0.25">
      <c r="C29" s="70"/>
      <c r="D29" s="71" t="s">
        <v>69</v>
      </c>
      <c r="E29" s="72" t="s">
        <v>20</v>
      </c>
      <c r="F29" s="58" t="s">
        <v>70</v>
      </c>
      <c r="G29" s="69"/>
      <c r="H29" s="60"/>
      <c r="I29" s="61"/>
      <c r="J29" s="62"/>
      <c r="K29" s="63"/>
      <c r="L29" s="62"/>
      <c r="M29" s="73"/>
    </row>
    <row r="30" spans="3:13" ht="12" customHeight="1" x14ac:dyDescent="0.25">
      <c r="C30" s="46" t="s">
        <v>71</v>
      </c>
      <c r="D30" s="47" t="s">
        <v>72</v>
      </c>
      <c r="E30" s="48" t="s">
        <v>20</v>
      </c>
      <c r="F30" s="48" t="s">
        <v>73</v>
      </c>
      <c r="G30" s="68"/>
      <c r="H30" s="50"/>
      <c r="I30" s="51"/>
      <c r="J30" s="52"/>
      <c r="K30" s="53"/>
      <c r="L30" s="54"/>
      <c r="M30" s="55"/>
    </row>
    <row r="31" spans="3:13" ht="12" customHeight="1" x14ac:dyDescent="0.25">
      <c r="C31" s="70"/>
      <c r="D31" s="74" t="s">
        <v>74</v>
      </c>
      <c r="E31" s="72" t="s">
        <v>20</v>
      </c>
      <c r="F31" s="58" t="s">
        <v>75</v>
      </c>
      <c r="G31" s="69"/>
      <c r="H31" s="60"/>
      <c r="I31" s="61"/>
      <c r="J31" s="66"/>
      <c r="K31" s="63"/>
      <c r="L31" s="67"/>
      <c r="M31" s="64"/>
    </row>
    <row r="32" spans="3:13" ht="12" customHeight="1" x14ac:dyDescent="0.25">
      <c r="C32" s="70"/>
      <c r="D32" s="74" t="s">
        <v>76</v>
      </c>
      <c r="E32" s="72" t="s">
        <v>20</v>
      </c>
      <c r="F32" s="58" t="s">
        <v>77</v>
      </c>
      <c r="G32" s="69"/>
      <c r="H32" s="60"/>
      <c r="I32" s="61"/>
      <c r="J32" s="66"/>
      <c r="K32" s="63"/>
      <c r="L32" s="67"/>
      <c r="M32" s="64"/>
    </row>
    <row r="33" spans="3:13" ht="12" customHeight="1" x14ac:dyDescent="0.25">
      <c r="C33" s="179"/>
      <c r="D33" s="208" t="s">
        <v>288</v>
      </c>
      <c r="E33" s="72"/>
      <c r="F33" s="181"/>
      <c r="G33" s="69"/>
      <c r="H33" s="60"/>
      <c r="I33" s="61"/>
      <c r="J33" s="66"/>
      <c r="K33" s="63"/>
      <c r="L33" s="67"/>
      <c r="M33" s="64"/>
    </row>
    <row r="34" spans="3:13" ht="14.25" customHeight="1" x14ac:dyDescent="0.25">
      <c r="C34" s="179"/>
      <c r="D34" s="183" t="s">
        <v>289</v>
      </c>
      <c r="E34" s="206"/>
      <c r="F34" s="207"/>
      <c r="G34" s="86" t="s">
        <v>312</v>
      </c>
      <c r="H34" s="184">
        <v>2023</v>
      </c>
      <c r="I34" s="185">
        <v>0.4</v>
      </c>
      <c r="J34" s="187">
        <v>29</v>
      </c>
      <c r="K34" s="187">
        <v>3</v>
      </c>
      <c r="L34" s="188">
        <f>37.76781</f>
        <v>37.767809999999997</v>
      </c>
      <c r="M34" s="64"/>
    </row>
    <row r="35" spans="3:13" ht="14.25" customHeight="1" x14ac:dyDescent="0.25">
      <c r="C35" s="179"/>
      <c r="D35" s="183" t="s">
        <v>290</v>
      </c>
      <c r="E35" s="206"/>
      <c r="F35" s="207"/>
      <c r="G35" s="86" t="s">
        <v>312</v>
      </c>
      <c r="H35" s="184">
        <v>2023</v>
      </c>
      <c r="I35" s="185">
        <v>0.4</v>
      </c>
      <c r="J35" s="187">
        <v>35</v>
      </c>
      <c r="K35" s="187">
        <v>15</v>
      </c>
      <c r="L35" s="188">
        <v>22.741599999999998</v>
      </c>
      <c r="M35" s="64"/>
    </row>
    <row r="36" spans="3:13" ht="14.25" customHeight="1" x14ac:dyDescent="0.25">
      <c r="C36" s="179"/>
      <c r="D36" s="183" t="s">
        <v>291</v>
      </c>
      <c r="E36" s="206"/>
      <c r="F36" s="207"/>
      <c r="G36" s="86" t="s">
        <v>312</v>
      </c>
      <c r="H36" s="184">
        <v>2023</v>
      </c>
      <c r="I36" s="185">
        <v>0.4</v>
      </c>
      <c r="J36" s="187">
        <v>115</v>
      </c>
      <c r="K36" s="187">
        <v>15</v>
      </c>
      <c r="L36" s="188">
        <v>28.088529999999999</v>
      </c>
      <c r="M36" s="64"/>
    </row>
    <row r="37" spans="3:13" ht="14.25" customHeight="1" x14ac:dyDescent="0.25">
      <c r="C37" s="179"/>
      <c r="D37" s="183" t="s">
        <v>292</v>
      </c>
      <c r="E37" s="206"/>
      <c r="F37" s="207"/>
      <c r="G37" s="86" t="s">
        <v>312</v>
      </c>
      <c r="H37" s="184">
        <v>2023</v>
      </c>
      <c r="I37" s="185">
        <v>0.4</v>
      </c>
      <c r="J37" s="187">
        <v>70</v>
      </c>
      <c r="K37" s="187">
        <v>15</v>
      </c>
      <c r="L37" s="188">
        <v>57.19341</v>
      </c>
      <c r="M37" s="64"/>
    </row>
    <row r="38" spans="3:13" ht="14.25" customHeight="1" x14ac:dyDescent="0.25">
      <c r="C38" s="179"/>
      <c r="D38" s="183" t="s">
        <v>293</v>
      </c>
      <c r="E38" s="206"/>
      <c r="F38" s="207"/>
      <c r="G38" s="86" t="s">
        <v>312</v>
      </c>
      <c r="H38" s="184">
        <v>2023</v>
      </c>
      <c r="I38" s="185">
        <v>0.4</v>
      </c>
      <c r="J38" s="187">
        <v>65</v>
      </c>
      <c r="K38" s="187">
        <v>10</v>
      </c>
      <c r="L38" s="188">
        <v>39.823360000000001</v>
      </c>
      <c r="M38" s="64"/>
    </row>
    <row r="39" spans="3:13" ht="14.25" customHeight="1" x14ac:dyDescent="0.25">
      <c r="C39" s="179"/>
      <c r="D39" s="183" t="s">
        <v>294</v>
      </c>
      <c r="E39" s="206"/>
      <c r="F39" s="207"/>
      <c r="G39" s="86" t="s">
        <v>311</v>
      </c>
      <c r="H39" s="184">
        <v>2023</v>
      </c>
      <c r="I39" s="185">
        <v>0.4</v>
      </c>
      <c r="J39" s="187">
        <v>150</v>
      </c>
      <c r="K39" s="187">
        <v>100</v>
      </c>
      <c r="L39" s="188">
        <v>85.531049999999993</v>
      </c>
      <c r="M39" s="64"/>
    </row>
    <row r="40" spans="3:13" ht="14.25" customHeight="1" x14ac:dyDescent="0.25">
      <c r="C40" s="179"/>
      <c r="D40" s="183" t="s">
        <v>295</v>
      </c>
      <c r="E40" s="206"/>
      <c r="F40" s="207"/>
      <c r="G40" s="86" t="s">
        <v>312</v>
      </c>
      <c r="H40" s="184">
        <v>2023</v>
      </c>
      <c r="I40" s="185">
        <v>0.4</v>
      </c>
      <c r="J40" s="187">
        <v>170</v>
      </c>
      <c r="K40" s="187">
        <v>15</v>
      </c>
      <c r="L40" s="188">
        <v>186.62477000000001</v>
      </c>
      <c r="M40" s="64"/>
    </row>
    <row r="41" spans="3:13" ht="14.25" customHeight="1" x14ac:dyDescent="0.25">
      <c r="C41" s="179"/>
      <c r="D41" s="183" t="s">
        <v>296</v>
      </c>
      <c r="E41" s="206"/>
      <c r="F41" s="207"/>
      <c r="G41" s="86" t="s">
        <v>311</v>
      </c>
      <c r="H41" s="184">
        <v>2023</v>
      </c>
      <c r="I41" s="185">
        <v>0.4</v>
      </c>
      <c r="J41" s="187">
        <v>180</v>
      </c>
      <c r="K41" s="187">
        <v>15</v>
      </c>
      <c r="L41" s="188">
        <v>428.06547999999998</v>
      </c>
      <c r="M41" s="64"/>
    </row>
    <row r="42" spans="3:13" ht="14.25" customHeight="1" x14ac:dyDescent="0.25">
      <c r="C42" s="179"/>
      <c r="D42" s="183" t="s">
        <v>297</v>
      </c>
      <c r="E42" s="206"/>
      <c r="F42" s="207"/>
      <c r="G42" s="86" t="s">
        <v>312</v>
      </c>
      <c r="H42" s="184">
        <v>2023</v>
      </c>
      <c r="I42" s="185">
        <v>0.4</v>
      </c>
      <c r="J42" s="187">
        <v>100</v>
      </c>
      <c r="K42" s="187">
        <v>7</v>
      </c>
      <c r="L42" s="188">
        <v>17.768650000000001</v>
      </c>
      <c r="M42" s="64"/>
    </row>
    <row r="43" spans="3:13" ht="14.25" customHeight="1" x14ac:dyDescent="0.25">
      <c r="C43" s="179"/>
      <c r="D43" s="183" t="s">
        <v>298</v>
      </c>
      <c r="E43" s="206"/>
      <c r="F43" s="207"/>
      <c r="G43" s="86" t="s">
        <v>313</v>
      </c>
      <c r="H43" s="184">
        <v>2023</v>
      </c>
      <c r="I43" s="185">
        <v>0.4</v>
      </c>
      <c r="J43" s="187">
        <v>400</v>
      </c>
      <c r="K43" s="187">
        <v>40</v>
      </c>
      <c r="L43" s="188">
        <v>763.30413999999996</v>
      </c>
      <c r="M43" s="64"/>
    </row>
    <row r="44" spans="3:13" ht="14.25" customHeight="1" x14ac:dyDescent="0.25">
      <c r="C44" s="179"/>
      <c r="D44" s="183" t="s">
        <v>299</v>
      </c>
      <c r="E44" s="206"/>
      <c r="F44" s="207"/>
      <c r="G44" s="86" t="s">
        <v>313</v>
      </c>
      <c r="H44" s="184">
        <v>2023</v>
      </c>
      <c r="I44" s="185">
        <v>0.4</v>
      </c>
      <c r="J44" s="187">
        <v>250</v>
      </c>
      <c r="K44" s="187">
        <v>100</v>
      </c>
      <c r="L44" s="188">
        <v>664.76720999999998</v>
      </c>
      <c r="M44" s="64"/>
    </row>
    <row r="45" spans="3:13" ht="12" customHeight="1" x14ac:dyDescent="0.25">
      <c r="C45" s="75"/>
      <c r="D45" s="76" t="s">
        <v>78</v>
      </c>
      <c r="E45" s="77" t="s">
        <v>20</v>
      </c>
      <c r="F45" s="78" t="s">
        <v>79</v>
      </c>
      <c r="G45" s="79"/>
      <c r="H45" s="79"/>
      <c r="I45" s="80"/>
      <c r="J45" s="81"/>
      <c r="K45" s="82"/>
      <c r="L45" s="83"/>
      <c r="M45" s="84"/>
    </row>
    <row r="46" spans="3:13" x14ac:dyDescent="0.25">
      <c r="C46" s="35" t="s">
        <v>80</v>
      </c>
      <c r="D46" s="36" t="s">
        <v>81</v>
      </c>
      <c r="E46" s="37" t="s">
        <v>82</v>
      </c>
      <c r="F46" s="37" t="s">
        <v>82</v>
      </c>
      <c r="G46" s="38"/>
      <c r="H46" s="38"/>
      <c r="I46" s="87"/>
      <c r="J46" s="40"/>
      <c r="K46" s="41"/>
      <c r="L46" s="42"/>
      <c r="M46" s="88"/>
    </row>
    <row r="47" spans="3:13" ht="12" hidden="1" customHeight="1" x14ac:dyDescent="0.25">
      <c r="C47" s="46" t="s">
        <v>83</v>
      </c>
      <c r="D47" s="89" t="s">
        <v>84</v>
      </c>
      <c r="E47" s="48" t="s">
        <v>82</v>
      </c>
      <c r="F47" s="48" t="s">
        <v>23</v>
      </c>
      <c r="G47" s="49"/>
      <c r="H47" s="49"/>
      <c r="I47" s="51"/>
      <c r="J47" s="52"/>
      <c r="K47" s="53"/>
      <c r="L47" s="54"/>
      <c r="M47" s="55"/>
    </row>
    <row r="48" spans="3:13" ht="12" hidden="1" customHeight="1" x14ac:dyDescent="0.25">
      <c r="C48" s="56"/>
      <c r="D48" s="57" t="s">
        <v>3</v>
      </c>
      <c r="E48" s="58" t="s">
        <v>82</v>
      </c>
      <c r="F48" s="58" t="s">
        <v>26</v>
      </c>
      <c r="G48" s="69"/>
      <c r="H48" s="60"/>
      <c r="I48" s="61"/>
      <c r="J48" s="62"/>
      <c r="K48" s="62"/>
      <c r="L48" s="62"/>
      <c r="M48" s="64"/>
    </row>
    <row r="49" spans="3:13" ht="12" hidden="1" customHeight="1" x14ac:dyDescent="0.25">
      <c r="C49" s="56"/>
      <c r="D49" s="57" t="s">
        <v>4</v>
      </c>
      <c r="E49" s="58" t="s">
        <v>82</v>
      </c>
      <c r="F49" s="58" t="s">
        <v>29</v>
      </c>
      <c r="G49" s="69"/>
      <c r="H49" s="60"/>
      <c r="I49" s="61"/>
      <c r="J49" s="62"/>
      <c r="K49" s="63"/>
      <c r="L49" s="67"/>
      <c r="M49" s="64"/>
    </row>
    <row r="50" spans="3:13" ht="12" hidden="1" customHeight="1" x14ac:dyDescent="0.25">
      <c r="C50" s="56"/>
      <c r="D50" s="57" t="s">
        <v>85</v>
      </c>
      <c r="E50" s="58" t="s">
        <v>82</v>
      </c>
      <c r="F50" s="58" t="s">
        <v>32</v>
      </c>
      <c r="G50" s="69"/>
      <c r="H50" s="60"/>
      <c r="I50" s="61"/>
      <c r="J50" s="62"/>
      <c r="K50" s="63"/>
      <c r="L50" s="67"/>
      <c r="M50" s="64"/>
    </row>
    <row r="51" spans="3:13" ht="12" hidden="1" customHeight="1" x14ac:dyDescent="0.25">
      <c r="C51" s="56"/>
      <c r="D51" s="57" t="s">
        <v>86</v>
      </c>
      <c r="E51" s="58" t="s">
        <v>82</v>
      </c>
      <c r="F51" s="58" t="s">
        <v>87</v>
      </c>
      <c r="G51" s="69"/>
      <c r="H51" s="60"/>
      <c r="I51" s="61"/>
      <c r="J51" s="62"/>
      <c r="K51" s="63"/>
      <c r="L51" s="67"/>
      <c r="M51" s="64"/>
    </row>
    <row r="52" spans="3:13" ht="12" hidden="1" customHeight="1" x14ac:dyDescent="0.25">
      <c r="C52" s="56"/>
      <c r="D52" s="57" t="s">
        <v>88</v>
      </c>
      <c r="E52" s="58" t="s">
        <v>82</v>
      </c>
      <c r="F52" s="58" t="s">
        <v>89</v>
      </c>
      <c r="G52" s="69"/>
      <c r="H52" s="60"/>
      <c r="I52" s="61"/>
      <c r="J52" s="62"/>
      <c r="K52" s="63"/>
      <c r="L52" s="67"/>
      <c r="M52" s="64"/>
    </row>
    <row r="53" spans="3:13" ht="12" hidden="1" customHeight="1" x14ac:dyDescent="0.25">
      <c r="C53" s="56"/>
      <c r="D53" s="91" t="s">
        <v>90</v>
      </c>
      <c r="E53" s="58" t="s">
        <v>82</v>
      </c>
      <c r="F53" s="58" t="s">
        <v>91</v>
      </c>
      <c r="G53" s="69"/>
      <c r="H53" s="60"/>
      <c r="I53" s="61"/>
      <c r="J53" s="62"/>
      <c r="K53" s="63"/>
      <c r="L53" s="67"/>
      <c r="M53" s="64"/>
    </row>
    <row r="54" spans="3:13" ht="12" hidden="1" customHeight="1" x14ac:dyDescent="0.25">
      <c r="C54" s="46" t="s">
        <v>92</v>
      </c>
      <c r="D54" s="89" t="s">
        <v>93</v>
      </c>
      <c r="E54" s="48" t="s">
        <v>82</v>
      </c>
      <c r="F54" s="48" t="s">
        <v>35</v>
      </c>
      <c r="G54" s="49"/>
      <c r="H54" s="50"/>
      <c r="I54" s="51"/>
      <c r="J54" s="52"/>
      <c r="K54" s="53"/>
      <c r="L54" s="54"/>
      <c r="M54" s="55"/>
    </row>
    <row r="55" spans="3:13" ht="12" hidden="1" customHeight="1" x14ac:dyDescent="0.25">
      <c r="C55" s="56"/>
      <c r="D55" s="57" t="s">
        <v>94</v>
      </c>
      <c r="E55" s="58" t="s">
        <v>82</v>
      </c>
      <c r="F55" s="58" t="s">
        <v>37</v>
      </c>
      <c r="G55" s="69"/>
      <c r="H55" s="60"/>
      <c r="I55" s="61"/>
      <c r="J55" s="62"/>
      <c r="K55" s="62"/>
      <c r="L55" s="62"/>
      <c r="M55" s="92"/>
    </row>
    <row r="56" spans="3:13" ht="12" hidden="1" customHeight="1" x14ac:dyDescent="0.25">
      <c r="C56" s="56"/>
      <c r="D56" s="57" t="s">
        <v>95</v>
      </c>
      <c r="E56" s="58" t="s">
        <v>82</v>
      </c>
      <c r="F56" s="58" t="s">
        <v>39</v>
      </c>
      <c r="G56" s="69"/>
      <c r="H56" s="60"/>
      <c r="I56" s="61"/>
      <c r="J56" s="62"/>
      <c r="K56" s="62"/>
      <c r="L56" s="62"/>
      <c r="M56" s="73"/>
    </row>
    <row r="57" spans="3:13" ht="12" hidden="1" customHeight="1" x14ac:dyDescent="0.25">
      <c r="C57" s="46" t="s">
        <v>96</v>
      </c>
      <c r="D57" s="89" t="s">
        <v>97</v>
      </c>
      <c r="E57" s="48" t="s">
        <v>82</v>
      </c>
      <c r="F57" s="48" t="s">
        <v>42</v>
      </c>
      <c r="G57" s="49"/>
      <c r="H57" s="50"/>
      <c r="I57" s="51"/>
      <c r="J57" s="52"/>
      <c r="K57" s="53"/>
      <c r="L57" s="54"/>
      <c r="M57" s="55"/>
    </row>
    <row r="58" spans="3:13" ht="12" hidden="1" customHeight="1" x14ac:dyDescent="0.25">
      <c r="C58" s="56"/>
      <c r="D58" s="57" t="s">
        <v>98</v>
      </c>
      <c r="E58" s="58" t="s">
        <v>82</v>
      </c>
      <c r="F58" s="58" t="s">
        <v>44</v>
      </c>
      <c r="G58" s="69"/>
      <c r="H58" s="60"/>
      <c r="I58" s="61"/>
      <c r="J58" s="62"/>
      <c r="K58" s="62"/>
      <c r="L58" s="62"/>
      <c r="M58" s="64"/>
    </row>
    <row r="59" spans="3:13" ht="12" hidden="1" customHeight="1" x14ac:dyDescent="0.25">
      <c r="C59" s="56"/>
      <c r="D59" s="57" t="s">
        <v>99</v>
      </c>
      <c r="E59" s="58" t="s">
        <v>82</v>
      </c>
      <c r="F59" s="58" t="s">
        <v>46</v>
      </c>
      <c r="G59" s="69"/>
      <c r="H59" s="60"/>
      <c r="I59" s="61"/>
      <c r="J59" s="62"/>
      <c r="K59" s="62"/>
      <c r="L59" s="62"/>
      <c r="M59" s="64"/>
    </row>
    <row r="60" spans="3:13" ht="12" hidden="1" customHeight="1" x14ac:dyDescent="0.25">
      <c r="C60" s="46" t="s">
        <v>100</v>
      </c>
      <c r="D60" s="89" t="s">
        <v>101</v>
      </c>
      <c r="E60" s="48" t="s">
        <v>82</v>
      </c>
      <c r="F60" s="48" t="s">
        <v>51</v>
      </c>
      <c r="G60" s="49"/>
      <c r="H60" s="50"/>
      <c r="I60" s="51"/>
      <c r="J60" s="52"/>
      <c r="K60" s="53"/>
      <c r="L60" s="54"/>
      <c r="M60" s="55"/>
    </row>
    <row r="61" spans="3:13" ht="12" hidden="1" customHeight="1" x14ac:dyDescent="0.25">
      <c r="C61" s="56"/>
      <c r="D61" s="57" t="s">
        <v>52</v>
      </c>
      <c r="E61" s="58" t="s">
        <v>82</v>
      </c>
      <c r="F61" s="58" t="s">
        <v>53</v>
      </c>
      <c r="G61" s="69"/>
      <c r="H61" s="60"/>
      <c r="I61" s="61"/>
      <c r="J61" s="62"/>
      <c r="K61" s="62"/>
      <c r="L61" s="62"/>
      <c r="M61" s="64"/>
    </row>
    <row r="62" spans="3:13" ht="12" hidden="1" customHeight="1" x14ac:dyDescent="0.25">
      <c r="C62" s="56"/>
      <c r="D62" s="57" t="s">
        <v>54</v>
      </c>
      <c r="E62" s="58" t="s">
        <v>82</v>
      </c>
      <c r="F62" s="58" t="s">
        <v>55</v>
      </c>
      <c r="G62" s="69"/>
      <c r="H62" s="60"/>
      <c r="I62" s="61"/>
      <c r="J62" s="62"/>
      <c r="K62" s="62"/>
      <c r="L62" s="62"/>
      <c r="M62" s="64"/>
    </row>
    <row r="63" spans="3:13" ht="12" hidden="1" customHeight="1" x14ac:dyDescent="0.25">
      <c r="C63" s="56"/>
      <c r="D63" s="57" t="s">
        <v>56</v>
      </c>
      <c r="E63" s="58" t="s">
        <v>82</v>
      </c>
      <c r="F63" s="58" t="s">
        <v>57</v>
      </c>
      <c r="G63" s="69"/>
      <c r="H63" s="60"/>
      <c r="I63" s="61"/>
      <c r="J63" s="62"/>
      <c r="K63" s="62"/>
      <c r="L63" s="62"/>
      <c r="M63" s="64"/>
    </row>
    <row r="64" spans="3:13" ht="12" hidden="1" customHeight="1" x14ac:dyDescent="0.25">
      <c r="C64" s="56"/>
      <c r="D64" s="57" t="s">
        <v>102</v>
      </c>
      <c r="E64" s="58" t="s">
        <v>82</v>
      </c>
      <c r="F64" s="58" t="s">
        <v>59</v>
      </c>
      <c r="G64" s="90"/>
      <c r="H64" s="60"/>
      <c r="I64" s="61"/>
      <c r="J64" s="62"/>
      <c r="K64" s="62"/>
      <c r="L64" s="62"/>
      <c r="M64" s="64"/>
    </row>
    <row r="65" spans="3:13" ht="12" hidden="1" customHeight="1" x14ac:dyDescent="0.25">
      <c r="C65" s="56"/>
      <c r="D65" s="57" t="s">
        <v>103</v>
      </c>
      <c r="E65" s="58" t="s">
        <v>82</v>
      </c>
      <c r="F65" s="58" t="s">
        <v>61</v>
      </c>
      <c r="G65" s="90"/>
      <c r="H65" s="60"/>
      <c r="I65" s="61"/>
      <c r="J65" s="62"/>
      <c r="K65" s="62"/>
      <c r="L65" s="62"/>
      <c r="M65" s="64"/>
    </row>
    <row r="66" spans="3:13" ht="12" hidden="1" customHeight="1" x14ac:dyDescent="0.25">
      <c r="C66" s="56"/>
      <c r="D66" s="57" t="s">
        <v>104</v>
      </c>
      <c r="E66" s="58" t="s">
        <v>82</v>
      </c>
      <c r="F66" s="58" t="s">
        <v>63</v>
      </c>
      <c r="G66" s="90"/>
      <c r="H66" s="60"/>
      <c r="I66" s="61"/>
      <c r="J66" s="62"/>
      <c r="K66" s="62"/>
      <c r="L66" s="62"/>
      <c r="M66" s="64"/>
    </row>
    <row r="67" spans="3:13" ht="12" hidden="1" customHeight="1" x14ac:dyDescent="0.25">
      <c r="C67" s="56"/>
      <c r="D67" s="57" t="s">
        <v>105</v>
      </c>
      <c r="E67" s="58" t="s">
        <v>82</v>
      </c>
      <c r="F67" s="58" t="s">
        <v>106</v>
      </c>
      <c r="G67" s="90"/>
      <c r="H67" s="60"/>
      <c r="I67" s="61"/>
      <c r="J67" s="62"/>
      <c r="K67" s="62"/>
      <c r="L67" s="62"/>
      <c r="M67" s="64"/>
    </row>
    <row r="68" spans="3:13" ht="24" hidden="1" customHeight="1" x14ac:dyDescent="0.25">
      <c r="C68" s="93" t="s">
        <v>107</v>
      </c>
      <c r="D68" s="89" t="s">
        <v>108</v>
      </c>
      <c r="E68" s="94" t="s">
        <v>20</v>
      </c>
      <c r="F68" s="48" t="s">
        <v>66</v>
      </c>
      <c r="G68" s="49"/>
      <c r="H68" s="50"/>
      <c r="I68" s="51"/>
      <c r="J68" s="52"/>
      <c r="K68" s="53"/>
      <c r="L68" s="54"/>
      <c r="M68" s="55"/>
    </row>
    <row r="69" spans="3:13" ht="12" hidden="1" customHeight="1" x14ac:dyDescent="0.25">
      <c r="C69" s="56"/>
      <c r="D69" s="57" t="s">
        <v>109</v>
      </c>
      <c r="E69" s="72" t="s">
        <v>82</v>
      </c>
      <c r="F69" s="58" t="s">
        <v>68</v>
      </c>
      <c r="G69" s="69"/>
      <c r="H69" s="60"/>
      <c r="I69" s="61"/>
      <c r="J69" s="62"/>
      <c r="K69" s="62"/>
      <c r="L69" s="62"/>
      <c r="M69" s="64"/>
    </row>
    <row r="70" spans="3:13" ht="12" hidden="1" customHeight="1" x14ac:dyDescent="0.25">
      <c r="C70" s="56"/>
      <c r="D70" s="57" t="s">
        <v>110</v>
      </c>
      <c r="E70" s="72" t="s">
        <v>82</v>
      </c>
      <c r="F70" s="58" t="s">
        <v>70</v>
      </c>
      <c r="G70" s="69"/>
      <c r="H70" s="60"/>
      <c r="I70" s="61"/>
      <c r="J70" s="62"/>
      <c r="K70" s="62"/>
      <c r="L70" s="62"/>
      <c r="M70" s="73"/>
    </row>
    <row r="71" spans="3:13" ht="12" hidden="1" customHeight="1" x14ac:dyDescent="0.25">
      <c r="C71" s="56"/>
      <c r="D71" s="57" t="s">
        <v>111</v>
      </c>
      <c r="E71" s="58" t="s">
        <v>82</v>
      </c>
      <c r="F71" s="58" t="s">
        <v>112</v>
      </c>
      <c r="G71" s="69"/>
      <c r="H71" s="60"/>
      <c r="I71" s="61"/>
      <c r="J71" s="62"/>
      <c r="K71" s="62"/>
      <c r="L71" s="62"/>
      <c r="M71" s="64"/>
    </row>
    <row r="72" spans="3:13" ht="12" hidden="1" customHeight="1" x14ac:dyDescent="0.25">
      <c r="C72" s="56"/>
      <c r="D72" s="57" t="s">
        <v>113</v>
      </c>
      <c r="E72" s="58" t="s">
        <v>82</v>
      </c>
      <c r="F72" s="58" t="s">
        <v>114</v>
      </c>
      <c r="G72" s="69"/>
      <c r="H72" s="60"/>
      <c r="I72" s="61"/>
      <c r="J72" s="66"/>
      <c r="K72" s="63"/>
      <c r="L72" s="67"/>
      <c r="M72" s="64"/>
    </row>
    <row r="73" spans="3:13" ht="12" hidden="1" customHeight="1" x14ac:dyDescent="0.25">
      <c r="C73" s="56"/>
      <c r="D73" s="57" t="s">
        <v>115</v>
      </c>
      <c r="E73" s="58" t="s">
        <v>82</v>
      </c>
      <c r="F73" s="58" t="s">
        <v>116</v>
      </c>
      <c r="G73" s="69"/>
      <c r="H73" s="60"/>
      <c r="I73" s="61"/>
      <c r="J73" s="66"/>
      <c r="K73" s="63"/>
      <c r="L73" s="67"/>
      <c r="M73" s="64"/>
    </row>
    <row r="74" spans="3:13" ht="12" hidden="1" customHeight="1" x14ac:dyDescent="0.25">
      <c r="C74" s="75"/>
      <c r="D74" s="76" t="s">
        <v>78</v>
      </c>
      <c r="E74" s="77" t="s">
        <v>82</v>
      </c>
      <c r="F74" s="78" t="s">
        <v>79</v>
      </c>
      <c r="G74" s="95"/>
      <c r="H74" s="60"/>
      <c r="I74" s="80"/>
      <c r="J74" s="81"/>
      <c r="K74" s="82"/>
      <c r="L74" s="83"/>
      <c r="M74" s="84"/>
    </row>
    <row r="75" spans="3:13" ht="12" hidden="1" customHeight="1" x14ac:dyDescent="0.25">
      <c r="C75" s="35" t="s">
        <v>117</v>
      </c>
      <c r="D75" s="36" t="s">
        <v>118</v>
      </c>
      <c r="E75" s="37" t="s">
        <v>119</v>
      </c>
      <c r="F75" s="37" t="s">
        <v>119</v>
      </c>
      <c r="G75" s="38"/>
      <c r="H75" s="39"/>
      <c r="I75" s="87"/>
      <c r="J75" s="40"/>
      <c r="K75" s="41"/>
      <c r="L75" s="42"/>
      <c r="M75" s="88"/>
    </row>
    <row r="76" spans="3:13" ht="12" hidden="1" customHeight="1" x14ac:dyDescent="0.25">
      <c r="C76" s="46" t="s">
        <v>120</v>
      </c>
      <c r="D76" s="89" t="s">
        <v>121</v>
      </c>
      <c r="E76" s="48" t="s">
        <v>119</v>
      </c>
      <c r="F76" s="48" t="s">
        <v>23</v>
      </c>
      <c r="G76" s="49"/>
      <c r="H76" s="50"/>
      <c r="I76" s="51"/>
      <c r="J76" s="52"/>
      <c r="K76" s="53"/>
      <c r="L76" s="54"/>
      <c r="M76" s="55"/>
    </row>
    <row r="77" spans="3:13" ht="12" hidden="1" customHeight="1" x14ac:dyDescent="0.25">
      <c r="C77" s="56"/>
      <c r="D77" s="57" t="s">
        <v>122</v>
      </c>
      <c r="E77" s="58" t="s">
        <v>119</v>
      </c>
      <c r="F77" s="58" t="s">
        <v>26</v>
      </c>
      <c r="G77" s="69"/>
      <c r="H77" s="60"/>
      <c r="I77" s="61"/>
      <c r="J77" s="66"/>
      <c r="K77" s="63"/>
      <c r="L77" s="67"/>
      <c r="M77" s="64"/>
    </row>
    <row r="78" spans="3:13" ht="12" hidden="1" customHeight="1" x14ac:dyDescent="0.25">
      <c r="C78" s="56"/>
      <c r="D78" s="57" t="s">
        <v>123</v>
      </c>
      <c r="E78" s="58" t="s">
        <v>119</v>
      </c>
      <c r="F78" s="58" t="s">
        <v>29</v>
      </c>
      <c r="G78" s="69"/>
      <c r="H78" s="60"/>
      <c r="I78" s="61"/>
      <c r="J78" s="66"/>
      <c r="K78" s="63"/>
      <c r="L78" s="67"/>
      <c r="M78" s="64"/>
    </row>
    <row r="79" spans="3:13" ht="12" hidden="1" customHeight="1" x14ac:dyDescent="0.25">
      <c r="C79" s="56"/>
      <c r="D79" s="57" t="s">
        <v>124</v>
      </c>
      <c r="E79" s="58" t="s">
        <v>119</v>
      </c>
      <c r="F79" s="58" t="s">
        <v>32</v>
      </c>
      <c r="G79" s="69"/>
      <c r="H79" s="60"/>
      <c r="I79" s="61"/>
      <c r="J79" s="66"/>
      <c r="K79" s="63"/>
      <c r="L79" s="67"/>
      <c r="M79" s="64"/>
    </row>
    <row r="80" spans="3:13" ht="12" hidden="1" customHeight="1" x14ac:dyDescent="0.25">
      <c r="C80" s="46" t="s">
        <v>125</v>
      </c>
      <c r="D80" s="89" t="s">
        <v>126</v>
      </c>
      <c r="E80" s="48" t="s">
        <v>119</v>
      </c>
      <c r="F80" s="48" t="s">
        <v>35</v>
      </c>
      <c r="G80" s="49"/>
      <c r="H80" s="50"/>
      <c r="I80" s="51"/>
      <c r="J80" s="52"/>
      <c r="K80" s="53"/>
      <c r="L80" s="54"/>
      <c r="M80" s="55"/>
    </row>
    <row r="81" spans="3:13" ht="12" hidden="1" customHeight="1" x14ac:dyDescent="0.25">
      <c r="C81" s="56"/>
      <c r="D81" s="57" t="s">
        <v>127</v>
      </c>
      <c r="E81" s="58" t="s">
        <v>119</v>
      </c>
      <c r="F81" s="58" t="s">
        <v>37</v>
      </c>
      <c r="G81" s="69"/>
      <c r="H81" s="60"/>
      <c r="I81" s="61"/>
      <c r="J81" s="66"/>
      <c r="K81" s="63"/>
      <c r="L81" s="67"/>
      <c r="M81" s="64"/>
    </row>
    <row r="82" spans="3:13" ht="12" hidden="1" customHeight="1" x14ac:dyDescent="0.25">
      <c r="C82" s="56"/>
      <c r="D82" s="57" t="s">
        <v>128</v>
      </c>
      <c r="E82" s="58" t="s">
        <v>119</v>
      </c>
      <c r="F82" s="58" t="s">
        <v>39</v>
      </c>
      <c r="G82" s="69"/>
      <c r="H82" s="60"/>
      <c r="I82" s="61"/>
      <c r="J82" s="66"/>
      <c r="K82" s="63"/>
      <c r="L82" s="67"/>
      <c r="M82" s="64"/>
    </row>
    <row r="83" spans="3:13" ht="12" hidden="1" customHeight="1" x14ac:dyDescent="0.25">
      <c r="C83" s="56"/>
      <c r="D83" s="57" t="s">
        <v>129</v>
      </c>
      <c r="E83" s="58" t="s">
        <v>119</v>
      </c>
      <c r="F83" s="58" t="s">
        <v>130</v>
      </c>
      <c r="G83" s="69"/>
      <c r="H83" s="60"/>
      <c r="I83" s="61"/>
      <c r="J83" s="66"/>
      <c r="K83" s="63"/>
      <c r="L83" s="67"/>
      <c r="M83" s="64"/>
    </row>
    <row r="84" spans="3:13" ht="12" hidden="1" customHeight="1" x14ac:dyDescent="0.25">
      <c r="C84" s="56"/>
      <c r="D84" s="57" t="s">
        <v>131</v>
      </c>
      <c r="E84" s="58" t="s">
        <v>119</v>
      </c>
      <c r="F84" s="58" t="s">
        <v>132</v>
      </c>
      <c r="G84" s="69"/>
      <c r="H84" s="60"/>
      <c r="I84" s="61"/>
      <c r="J84" s="66"/>
      <c r="K84" s="63"/>
      <c r="L84" s="67"/>
      <c r="M84" s="64"/>
    </row>
    <row r="85" spans="3:13" ht="12" hidden="1" customHeight="1" x14ac:dyDescent="0.25">
      <c r="C85" s="56"/>
      <c r="D85" s="57" t="s">
        <v>133</v>
      </c>
      <c r="E85" s="58" t="s">
        <v>119</v>
      </c>
      <c r="F85" s="58" t="s">
        <v>134</v>
      </c>
      <c r="G85" s="69"/>
      <c r="H85" s="60"/>
      <c r="I85" s="61"/>
      <c r="J85" s="66"/>
      <c r="K85" s="63"/>
      <c r="L85" s="67"/>
      <c r="M85" s="64"/>
    </row>
    <row r="86" spans="3:13" ht="12" hidden="1" customHeight="1" x14ac:dyDescent="0.25">
      <c r="C86" s="75"/>
      <c r="D86" s="76" t="s">
        <v>78</v>
      </c>
      <c r="E86" s="77" t="s">
        <v>119</v>
      </c>
      <c r="F86" s="78" t="s">
        <v>79</v>
      </c>
      <c r="G86" s="95"/>
      <c r="H86" s="60"/>
      <c r="I86" s="80"/>
      <c r="J86" s="81"/>
      <c r="K86" s="82"/>
      <c r="L86" s="83"/>
      <c r="M86" s="96"/>
    </row>
    <row r="87" spans="3:13" ht="46.5" hidden="1" customHeight="1" x14ac:dyDescent="0.25">
      <c r="C87" s="35" t="s">
        <v>135</v>
      </c>
      <c r="D87" s="97" t="s">
        <v>136</v>
      </c>
      <c r="E87" s="37" t="s">
        <v>137</v>
      </c>
      <c r="F87" s="37" t="s">
        <v>23</v>
      </c>
      <c r="G87" s="38"/>
      <c r="H87" s="39"/>
      <c r="I87" s="87"/>
      <c r="J87" s="41"/>
      <c r="K87" s="41"/>
      <c r="L87" s="42"/>
      <c r="M87" s="88"/>
    </row>
    <row r="88" spans="3:13" ht="36" hidden="1" customHeight="1" x14ac:dyDescent="0.25">
      <c r="C88" s="46" t="s">
        <v>138</v>
      </c>
      <c r="D88" s="47" t="s">
        <v>139</v>
      </c>
      <c r="E88" s="48" t="s">
        <v>137</v>
      </c>
      <c r="F88" s="48" t="s">
        <v>23</v>
      </c>
      <c r="G88" s="49"/>
      <c r="H88" s="50"/>
      <c r="I88" s="98"/>
      <c r="J88" s="53"/>
      <c r="K88" s="53"/>
      <c r="L88" s="54"/>
      <c r="M88" s="55"/>
    </row>
    <row r="89" spans="3:13" ht="12" hidden="1" customHeight="1" x14ac:dyDescent="0.25">
      <c r="C89" s="56"/>
      <c r="D89" s="57" t="s">
        <v>140</v>
      </c>
      <c r="E89" s="58" t="s">
        <v>137</v>
      </c>
      <c r="F89" s="58" t="s">
        <v>26</v>
      </c>
      <c r="G89" s="69"/>
      <c r="H89" s="60"/>
      <c r="I89" s="65"/>
      <c r="J89" s="63"/>
      <c r="K89" s="63"/>
      <c r="L89" s="99"/>
      <c r="M89" s="100"/>
    </row>
    <row r="90" spans="3:13" ht="12" hidden="1" customHeight="1" x14ac:dyDescent="0.25">
      <c r="C90" s="56"/>
      <c r="D90" s="57" t="s">
        <v>141</v>
      </c>
      <c r="E90" s="58" t="s">
        <v>137</v>
      </c>
      <c r="F90" s="58" t="s">
        <v>29</v>
      </c>
      <c r="G90" s="69"/>
      <c r="H90" s="60"/>
      <c r="I90" s="65"/>
      <c r="J90" s="63"/>
      <c r="K90" s="63"/>
      <c r="L90" s="99"/>
      <c r="M90" s="100"/>
    </row>
    <row r="91" spans="3:13" ht="12" hidden="1" customHeight="1" x14ac:dyDescent="0.25">
      <c r="C91" s="56"/>
      <c r="D91" s="57" t="s">
        <v>142</v>
      </c>
      <c r="E91" s="58" t="s">
        <v>137</v>
      </c>
      <c r="F91" s="58" t="s">
        <v>32</v>
      </c>
      <c r="G91" s="69"/>
      <c r="H91" s="60"/>
      <c r="I91" s="65"/>
      <c r="J91" s="63"/>
      <c r="K91" s="63"/>
      <c r="L91" s="99"/>
      <c r="M91" s="100"/>
    </row>
    <row r="92" spans="3:13" ht="12" hidden="1" customHeight="1" x14ac:dyDescent="0.25">
      <c r="C92" s="56"/>
      <c r="D92" s="57" t="s">
        <v>143</v>
      </c>
      <c r="E92" s="58" t="s">
        <v>137</v>
      </c>
      <c r="F92" s="58" t="s">
        <v>87</v>
      </c>
      <c r="G92" s="69"/>
      <c r="H92" s="60"/>
      <c r="I92" s="65"/>
      <c r="J92" s="63"/>
      <c r="K92" s="63"/>
      <c r="L92" s="99"/>
      <c r="M92" s="100"/>
    </row>
    <row r="93" spans="3:13" ht="12" hidden="1" customHeight="1" x14ac:dyDescent="0.25">
      <c r="C93" s="46" t="s">
        <v>144</v>
      </c>
      <c r="D93" s="47" t="s">
        <v>145</v>
      </c>
      <c r="E93" s="48" t="s">
        <v>137</v>
      </c>
      <c r="F93" s="48" t="s">
        <v>35</v>
      </c>
      <c r="G93" s="49"/>
      <c r="H93" s="50"/>
      <c r="I93" s="98"/>
      <c r="J93" s="53"/>
      <c r="K93" s="53"/>
      <c r="L93" s="54"/>
      <c r="M93" s="55"/>
    </row>
    <row r="94" spans="3:13" ht="12" hidden="1" customHeight="1" x14ac:dyDescent="0.25">
      <c r="C94" s="56"/>
      <c r="D94" s="57" t="s">
        <v>146</v>
      </c>
      <c r="E94" s="58" t="s">
        <v>137</v>
      </c>
      <c r="F94" s="58" t="s">
        <v>37</v>
      </c>
      <c r="G94" s="69"/>
      <c r="H94" s="60"/>
      <c r="I94" s="65"/>
      <c r="J94" s="63"/>
      <c r="K94" s="63"/>
      <c r="L94" s="101"/>
      <c r="M94" s="73"/>
    </row>
    <row r="95" spans="3:13" ht="12" hidden="1" customHeight="1" x14ac:dyDescent="0.25">
      <c r="C95" s="56"/>
      <c r="D95" s="57" t="s">
        <v>147</v>
      </c>
      <c r="E95" s="58" t="s">
        <v>137</v>
      </c>
      <c r="F95" s="58" t="s">
        <v>39</v>
      </c>
      <c r="G95" s="69"/>
      <c r="H95" s="60"/>
      <c r="I95" s="65"/>
      <c r="J95" s="63"/>
      <c r="K95" s="63"/>
      <c r="L95" s="101"/>
      <c r="M95" s="73"/>
    </row>
    <row r="96" spans="3:13" ht="12" hidden="1" customHeight="1" x14ac:dyDescent="0.25">
      <c r="C96" s="46" t="s">
        <v>148</v>
      </c>
      <c r="D96" s="47" t="s">
        <v>149</v>
      </c>
      <c r="E96" s="48" t="s">
        <v>137</v>
      </c>
      <c r="F96" s="48" t="s">
        <v>42</v>
      </c>
      <c r="G96" s="49"/>
      <c r="H96" s="50"/>
      <c r="I96" s="98"/>
      <c r="J96" s="53"/>
      <c r="K96" s="53"/>
      <c r="L96" s="54"/>
      <c r="M96" s="55"/>
    </row>
    <row r="97" spans="2:13" ht="12" hidden="1" customHeight="1" x14ac:dyDescent="0.25">
      <c r="C97" s="56"/>
      <c r="D97" s="57" t="s">
        <v>150</v>
      </c>
      <c r="E97" s="58" t="s">
        <v>137</v>
      </c>
      <c r="F97" s="58" t="s">
        <v>44</v>
      </c>
      <c r="G97" s="69"/>
      <c r="H97" s="60"/>
      <c r="I97" s="65"/>
      <c r="J97" s="63"/>
      <c r="K97" s="63"/>
      <c r="L97" s="101"/>
      <c r="M97" s="73"/>
    </row>
    <row r="98" spans="2:13" ht="12" hidden="1" customHeight="1" x14ac:dyDescent="0.25">
      <c r="C98" s="56"/>
      <c r="D98" s="57" t="s">
        <v>151</v>
      </c>
      <c r="E98" s="58" t="s">
        <v>137</v>
      </c>
      <c r="F98" s="58" t="s">
        <v>46</v>
      </c>
      <c r="G98" s="69"/>
      <c r="H98" s="60"/>
      <c r="I98" s="65"/>
      <c r="J98" s="63"/>
      <c r="K98" s="63"/>
      <c r="L98" s="101"/>
      <c r="M98" s="73"/>
    </row>
    <row r="99" spans="2:13" ht="12" hidden="1" customHeight="1" x14ac:dyDescent="0.25">
      <c r="C99" s="56"/>
      <c r="D99" s="57" t="s">
        <v>152</v>
      </c>
      <c r="E99" s="58" t="s">
        <v>137</v>
      </c>
      <c r="F99" s="58" t="s">
        <v>47</v>
      </c>
      <c r="G99" s="69"/>
      <c r="H99" s="60"/>
      <c r="I99" s="65"/>
      <c r="J99" s="63"/>
      <c r="K99" s="63"/>
      <c r="L99" s="101"/>
      <c r="M99" s="73"/>
    </row>
    <row r="100" spans="2:13" ht="12" hidden="1" customHeight="1" x14ac:dyDescent="0.25">
      <c r="C100" s="56"/>
      <c r="D100" s="57" t="s">
        <v>153</v>
      </c>
      <c r="E100" s="58" t="s">
        <v>137</v>
      </c>
      <c r="F100" s="58" t="s">
        <v>48</v>
      </c>
      <c r="G100" s="69"/>
      <c r="H100" s="60"/>
      <c r="I100" s="65"/>
      <c r="J100" s="63"/>
      <c r="K100" s="63"/>
      <c r="L100" s="101"/>
      <c r="M100" s="73"/>
    </row>
    <row r="101" spans="2:13" s="16" customFormat="1" ht="12" hidden="1" customHeight="1" x14ac:dyDescent="0.25">
      <c r="B101" s="102"/>
      <c r="C101" s="103"/>
      <c r="D101" s="85" t="s">
        <v>154</v>
      </c>
      <c r="E101" s="104" t="s">
        <v>137</v>
      </c>
      <c r="F101" s="104" t="s">
        <v>155</v>
      </c>
      <c r="G101" s="69"/>
      <c r="H101" s="60"/>
      <c r="I101" s="105"/>
      <c r="J101" s="106"/>
      <c r="K101" s="107"/>
      <c r="L101" s="108"/>
      <c r="M101" s="45"/>
    </row>
    <row r="102" spans="2:13" s="16" customFormat="1" ht="12" hidden="1" customHeight="1" x14ac:dyDescent="0.25">
      <c r="B102" s="102"/>
      <c r="C102" s="103"/>
      <c r="D102" s="85" t="s">
        <v>156</v>
      </c>
      <c r="E102" s="104" t="s">
        <v>137</v>
      </c>
      <c r="F102" s="104" t="s">
        <v>157</v>
      </c>
      <c r="G102" s="69"/>
      <c r="H102" s="60"/>
      <c r="I102" s="105"/>
      <c r="J102" s="106"/>
      <c r="K102" s="107"/>
      <c r="L102" s="108"/>
      <c r="M102" s="45"/>
    </row>
    <row r="103" spans="2:13" ht="12" hidden="1" customHeight="1" x14ac:dyDescent="0.25">
      <c r="C103" s="56"/>
      <c r="D103" s="57" t="s">
        <v>158</v>
      </c>
      <c r="E103" s="58" t="s">
        <v>137</v>
      </c>
      <c r="F103" s="58" t="s">
        <v>159</v>
      </c>
      <c r="G103" s="69"/>
      <c r="H103" s="60"/>
      <c r="I103" s="65"/>
      <c r="J103" s="63"/>
      <c r="K103" s="63"/>
      <c r="L103" s="101"/>
      <c r="M103" s="73"/>
    </row>
    <row r="104" spans="2:13" ht="12" hidden="1" customHeight="1" x14ac:dyDescent="0.25">
      <c r="C104" s="56"/>
      <c r="D104" s="57" t="s">
        <v>160</v>
      </c>
      <c r="E104" s="58" t="s">
        <v>137</v>
      </c>
      <c r="F104" s="58" t="s">
        <v>161</v>
      </c>
      <c r="G104" s="69"/>
      <c r="H104" s="60"/>
      <c r="I104" s="65"/>
      <c r="J104" s="63"/>
      <c r="K104" s="63"/>
      <c r="L104" s="101"/>
      <c r="M104" s="73"/>
    </row>
    <row r="105" spans="2:13" ht="12" hidden="1" customHeight="1" x14ac:dyDescent="0.25">
      <c r="C105" s="56"/>
      <c r="D105" s="57" t="s">
        <v>162</v>
      </c>
      <c r="E105" s="58" t="s">
        <v>137</v>
      </c>
      <c r="F105" s="58" t="s">
        <v>163</v>
      </c>
      <c r="G105" s="69"/>
      <c r="H105" s="60"/>
      <c r="I105" s="65"/>
      <c r="J105" s="63"/>
      <c r="K105" s="63"/>
      <c r="L105" s="101"/>
      <c r="M105" s="73"/>
    </row>
    <row r="106" spans="2:13" ht="12" hidden="1" customHeight="1" x14ac:dyDescent="0.25">
      <c r="C106" s="56"/>
      <c r="D106" s="57" t="s">
        <v>164</v>
      </c>
      <c r="E106" s="58" t="s">
        <v>137</v>
      </c>
      <c r="F106" s="58" t="s">
        <v>165</v>
      </c>
      <c r="G106" s="69"/>
      <c r="H106" s="60"/>
      <c r="I106" s="65"/>
      <c r="J106" s="63"/>
      <c r="K106" s="63"/>
      <c r="L106" s="101"/>
      <c r="M106" s="73"/>
    </row>
    <row r="107" spans="2:13" ht="12" hidden="1" customHeight="1" x14ac:dyDescent="0.25">
      <c r="C107" s="56"/>
      <c r="D107" s="57" t="s">
        <v>166</v>
      </c>
      <c r="E107" s="72" t="s">
        <v>137</v>
      </c>
      <c r="F107" s="58" t="s">
        <v>167</v>
      </c>
      <c r="G107" s="69"/>
      <c r="H107" s="60"/>
      <c r="I107" s="65"/>
      <c r="J107" s="63"/>
      <c r="K107" s="63"/>
      <c r="L107" s="101"/>
      <c r="M107" s="73"/>
    </row>
    <row r="108" spans="2:13" ht="12" hidden="1" customHeight="1" x14ac:dyDescent="0.25">
      <c r="C108" s="56"/>
      <c r="D108" s="57" t="s">
        <v>168</v>
      </c>
      <c r="E108" s="72" t="s">
        <v>137</v>
      </c>
      <c r="F108" s="58" t="s">
        <v>169</v>
      </c>
      <c r="G108" s="69"/>
      <c r="H108" s="60"/>
      <c r="I108" s="65"/>
      <c r="J108" s="63"/>
      <c r="K108" s="63"/>
      <c r="L108" s="101"/>
      <c r="M108" s="73"/>
    </row>
    <row r="109" spans="2:13" ht="12" hidden="1" customHeight="1" x14ac:dyDescent="0.25">
      <c r="C109" s="56"/>
      <c r="D109" s="57" t="s">
        <v>170</v>
      </c>
      <c r="E109" s="72" t="s">
        <v>137</v>
      </c>
      <c r="F109" s="58" t="s">
        <v>171</v>
      </c>
      <c r="G109" s="69"/>
      <c r="H109" s="60"/>
      <c r="I109" s="65"/>
      <c r="J109" s="63"/>
      <c r="K109" s="63"/>
      <c r="L109" s="101"/>
      <c r="M109" s="73"/>
    </row>
    <row r="110" spans="2:13" ht="12" hidden="1" customHeight="1" x14ac:dyDescent="0.25">
      <c r="C110" s="46" t="s">
        <v>172</v>
      </c>
      <c r="D110" s="47" t="s">
        <v>173</v>
      </c>
      <c r="E110" s="48" t="s">
        <v>137</v>
      </c>
      <c r="F110" s="48" t="s">
        <v>51</v>
      </c>
      <c r="G110" s="49"/>
      <c r="H110" s="50"/>
      <c r="I110" s="98"/>
      <c r="J110" s="53"/>
      <c r="K110" s="53"/>
      <c r="L110" s="54"/>
      <c r="M110" s="55"/>
    </row>
    <row r="111" spans="2:13" ht="12" hidden="1" customHeight="1" x14ac:dyDescent="0.25">
      <c r="C111" s="109"/>
      <c r="D111" s="110" t="s">
        <v>5</v>
      </c>
      <c r="E111" s="72" t="s">
        <v>137</v>
      </c>
      <c r="F111" s="58" t="s">
        <v>174</v>
      </c>
      <c r="G111" s="69"/>
      <c r="H111" s="60"/>
      <c r="I111" s="65"/>
      <c r="J111" s="63"/>
      <c r="K111" s="63"/>
      <c r="L111" s="101"/>
      <c r="M111" s="73"/>
    </row>
    <row r="112" spans="2:13" ht="12" hidden="1" customHeight="1" x14ac:dyDescent="0.25">
      <c r="C112" s="109"/>
      <c r="D112" s="110" t="s">
        <v>6</v>
      </c>
      <c r="E112" s="72" t="s">
        <v>137</v>
      </c>
      <c r="F112" s="58" t="s">
        <v>175</v>
      </c>
      <c r="G112" s="69"/>
      <c r="H112" s="60"/>
      <c r="I112" s="65"/>
      <c r="J112" s="63"/>
      <c r="K112" s="63"/>
      <c r="L112" s="101"/>
      <c r="M112" s="73"/>
    </row>
    <row r="113" spans="3:13" ht="12" hidden="1" customHeight="1" x14ac:dyDescent="0.25">
      <c r="C113" s="109"/>
      <c r="D113" s="110" t="s">
        <v>7</v>
      </c>
      <c r="E113" s="72" t="s">
        <v>137</v>
      </c>
      <c r="F113" s="58" t="s">
        <v>176</v>
      </c>
      <c r="G113" s="69"/>
      <c r="H113" s="60"/>
      <c r="I113" s="65"/>
      <c r="J113" s="63"/>
      <c r="K113" s="63"/>
      <c r="L113" s="101"/>
      <c r="M113" s="73"/>
    </row>
    <row r="114" spans="3:13" ht="12" hidden="1" customHeight="1" x14ac:dyDescent="0.25">
      <c r="C114" s="75"/>
      <c r="D114" s="76" t="s">
        <v>78</v>
      </c>
      <c r="E114" s="77" t="s">
        <v>137</v>
      </c>
      <c r="F114" s="78" t="s">
        <v>79</v>
      </c>
      <c r="G114" s="95"/>
      <c r="H114" s="60"/>
      <c r="I114" s="80"/>
      <c r="J114" s="82"/>
      <c r="K114" s="82"/>
      <c r="L114" s="83"/>
      <c r="M114" s="84"/>
    </row>
    <row r="115" spans="3:13" ht="36" hidden="1" customHeight="1" x14ac:dyDescent="0.25">
      <c r="C115" s="35" t="s">
        <v>177</v>
      </c>
      <c r="D115" s="97" t="s">
        <v>178</v>
      </c>
      <c r="E115" s="112" t="s">
        <v>179</v>
      </c>
      <c r="F115" s="37" t="s">
        <v>23</v>
      </c>
      <c r="G115" s="113"/>
      <c r="H115" s="44"/>
      <c r="I115" s="114"/>
      <c r="J115" s="41"/>
      <c r="K115" s="41"/>
      <c r="L115" s="42"/>
      <c r="M115" s="88"/>
    </row>
    <row r="116" spans="3:13" ht="12" hidden="1" customHeight="1" x14ac:dyDescent="0.25">
      <c r="C116" s="46" t="s">
        <v>180</v>
      </c>
      <c r="D116" s="47" t="s">
        <v>121</v>
      </c>
      <c r="E116" s="48" t="s">
        <v>179</v>
      </c>
      <c r="F116" s="48" t="s">
        <v>23</v>
      </c>
      <c r="G116" s="49"/>
      <c r="H116" s="50"/>
      <c r="I116" s="98"/>
      <c r="J116" s="115"/>
      <c r="K116" s="53"/>
      <c r="L116" s="116"/>
      <c r="M116" s="117"/>
    </row>
    <row r="117" spans="3:13" ht="24" hidden="1" customHeight="1" x14ac:dyDescent="0.25">
      <c r="C117" s="56"/>
      <c r="D117" s="57" t="s">
        <v>181</v>
      </c>
      <c r="E117" s="58" t="s">
        <v>179</v>
      </c>
      <c r="F117" s="58" t="s">
        <v>26</v>
      </c>
      <c r="G117" s="69"/>
      <c r="H117" s="60"/>
      <c r="I117" s="118"/>
      <c r="J117" s="66"/>
      <c r="K117" s="63"/>
      <c r="L117" s="67"/>
      <c r="M117" s="64"/>
    </row>
    <row r="118" spans="3:13" ht="12" hidden="1" customHeight="1" x14ac:dyDescent="0.25">
      <c r="C118" s="46" t="s">
        <v>182</v>
      </c>
      <c r="D118" s="47" t="s">
        <v>145</v>
      </c>
      <c r="E118" s="48" t="s">
        <v>179</v>
      </c>
      <c r="F118" s="48" t="s">
        <v>35</v>
      </c>
      <c r="G118" s="49"/>
      <c r="H118" s="50"/>
      <c r="I118" s="98"/>
      <c r="J118" s="115"/>
      <c r="K118" s="53"/>
      <c r="L118" s="116"/>
      <c r="M118" s="117"/>
    </row>
    <row r="119" spans="3:13" ht="12" hidden="1" customHeight="1" x14ac:dyDescent="0.25">
      <c r="C119" s="56"/>
      <c r="D119" s="57" t="s">
        <v>146</v>
      </c>
      <c r="E119" s="58" t="s">
        <v>179</v>
      </c>
      <c r="F119" s="58" t="s">
        <v>37</v>
      </c>
      <c r="G119" s="69"/>
      <c r="H119" s="60"/>
      <c r="I119" s="118"/>
      <c r="J119" s="66"/>
      <c r="K119" s="63"/>
      <c r="L119" s="67"/>
      <c r="M119" s="64"/>
    </row>
    <row r="120" spans="3:13" ht="12" hidden="1" customHeight="1" x14ac:dyDescent="0.25">
      <c r="C120" s="56"/>
      <c r="D120" s="57" t="s">
        <v>147</v>
      </c>
      <c r="E120" s="58" t="s">
        <v>179</v>
      </c>
      <c r="F120" s="58" t="s">
        <v>39</v>
      </c>
      <c r="G120" s="69"/>
      <c r="H120" s="60"/>
      <c r="I120" s="118"/>
      <c r="J120" s="66"/>
      <c r="K120" s="63"/>
      <c r="L120" s="67"/>
      <c r="M120" s="64"/>
    </row>
    <row r="121" spans="3:13" ht="12" hidden="1" customHeight="1" collapsed="1" x14ac:dyDescent="0.25">
      <c r="C121" s="46" t="s">
        <v>183</v>
      </c>
      <c r="D121" s="47" t="s">
        <v>149</v>
      </c>
      <c r="E121" s="48" t="s">
        <v>179</v>
      </c>
      <c r="F121" s="48" t="s">
        <v>42</v>
      </c>
      <c r="G121" s="49"/>
      <c r="H121" s="50"/>
      <c r="I121" s="98"/>
      <c r="J121" s="115"/>
      <c r="K121" s="53"/>
      <c r="L121" s="116"/>
      <c r="M121" s="117"/>
    </row>
    <row r="122" spans="3:13" ht="12" hidden="1" customHeight="1" x14ac:dyDescent="0.25">
      <c r="C122" s="56"/>
      <c r="D122" s="57" t="s">
        <v>150</v>
      </c>
      <c r="E122" s="58" t="s">
        <v>179</v>
      </c>
      <c r="F122" s="58" t="s">
        <v>44</v>
      </c>
      <c r="G122" s="69"/>
      <c r="H122" s="60"/>
      <c r="I122" s="118"/>
      <c r="J122" s="66"/>
      <c r="K122" s="63"/>
      <c r="L122" s="67"/>
      <c r="M122" s="64"/>
    </row>
    <row r="123" spans="3:13" ht="12" hidden="1" customHeight="1" x14ac:dyDescent="0.25">
      <c r="C123" s="56"/>
      <c r="D123" s="57" t="s">
        <v>151</v>
      </c>
      <c r="E123" s="58" t="s">
        <v>179</v>
      </c>
      <c r="F123" s="58" t="s">
        <v>46</v>
      </c>
      <c r="G123" s="69"/>
      <c r="H123" s="60"/>
      <c r="I123" s="118"/>
      <c r="J123" s="66"/>
      <c r="K123" s="63"/>
      <c r="L123" s="67"/>
      <c r="M123" s="64"/>
    </row>
    <row r="124" spans="3:13" ht="12" hidden="1" customHeight="1" x14ac:dyDescent="0.25">
      <c r="C124" s="56"/>
      <c r="D124" s="57" t="s">
        <v>152</v>
      </c>
      <c r="E124" s="58" t="s">
        <v>179</v>
      </c>
      <c r="F124" s="58" t="s">
        <v>47</v>
      </c>
      <c r="G124" s="69"/>
      <c r="H124" s="60"/>
      <c r="I124" s="118"/>
      <c r="J124" s="66"/>
      <c r="K124" s="63"/>
      <c r="L124" s="67"/>
      <c r="M124" s="64"/>
    </row>
    <row r="125" spans="3:13" ht="12" hidden="1" customHeight="1" x14ac:dyDescent="0.25">
      <c r="C125" s="56"/>
      <c r="D125" s="57" t="s">
        <v>153</v>
      </c>
      <c r="E125" s="58" t="s">
        <v>179</v>
      </c>
      <c r="F125" s="58" t="s">
        <v>48</v>
      </c>
      <c r="G125" s="69"/>
      <c r="H125" s="60"/>
      <c r="I125" s="118"/>
      <c r="J125" s="66"/>
      <c r="K125" s="63"/>
      <c r="L125" s="67"/>
      <c r="M125" s="64"/>
    </row>
    <row r="126" spans="3:13" ht="12" hidden="1" customHeight="1" x14ac:dyDescent="0.25">
      <c r="C126" s="56"/>
      <c r="D126" s="57" t="s">
        <v>184</v>
      </c>
      <c r="E126" s="58" t="s">
        <v>179</v>
      </c>
      <c r="F126" s="58" t="s">
        <v>155</v>
      </c>
      <c r="G126" s="69"/>
      <c r="H126" s="60"/>
      <c r="I126" s="118"/>
      <c r="J126" s="66"/>
      <c r="K126" s="63"/>
      <c r="L126" s="67"/>
      <c r="M126" s="64"/>
    </row>
    <row r="127" spans="3:13" ht="12" hidden="1" customHeight="1" x14ac:dyDescent="0.25">
      <c r="C127" s="56"/>
      <c r="D127" s="57" t="s">
        <v>185</v>
      </c>
      <c r="E127" s="58" t="s">
        <v>179</v>
      </c>
      <c r="F127" s="58" t="s">
        <v>157</v>
      </c>
      <c r="G127" s="69"/>
      <c r="H127" s="60"/>
      <c r="I127" s="118"/>
      <c r="J127" s="66"/>
      <c r="K127" s="63"/>
      <c r="L127" s="67"/>
      <c r="M127" s="64"/>
    </row>
    <row r="128" spans="3:13" ht="12" hidden="1" customHeight="1" x14ac:dyDescent="0.25">
      <c r="C128" s="75"/>
      <c r="D128" s="76" t="s">
        <v>78</v>
      </c>
      <c r="E128" s="77" t="s">
        <v>179</v>
      </c>
      <c r="F128" s="78" t="s">
        <v>79</v>
      </c>
      <c r="G128" s="95"/>
      <c r="H128" s="60"/>
      <c r="I128" s="80"/>
      <c r="J128" s="81"/>
      <c r="K128" s="82"/>
      <c r="L128" s="83"/>
      <c r="M128" s="64"/>
    </row>
    <row r="129" spans="2:13" ht="24" hidden="1" customHeight="1" x14ac:dyDescent="0.25">
      <c r="C129" s="35" t="s">
        <v>186</v>
      </c>
      <c r="D129" s="97" t="s">
        <v>187</v>
      </c>
      <c r="E129" s="112" t="s">
        <v>188</v>
      </c>
      <c r="F129" s="37"/>
      <c r="G129" s="113"/>
      <c r="H129" s="44"/>
      <c r="I129" s="114"/>
      <c r="J129" s="41"/>
      <c r="K129" s="41"/>
      <c r="L129" s="42"/>
      <c r="M129" s="88"/>
    </row>
    <row r="130" spans="2:13" ht="12" hidden="1" customHeight="1" x14ac:dyDescent="0.25">
      <c r="C130" s="46" t="s">
        <v>189</v>
      </c>
      <c r="D130" s="47" t="s">
        <v>121</v>
      </c>
      <c r="E130" s="48" t="s">
        <v>188</v>
      </c>
      <c r="F130" s="48" t="s">
        <v>23</v>
      </c>
      <c r="G130" s="49"/>
      <c r="H130" s="50"/>
      <c r="I130" s="98"/>
      <c r="J130" s="115"/>
      <c r="K130" s="53"/>
      <c r="L130" s="116"/>
      <c r="M130" s="117"/>
    </row>
    <row r="131" spans="2:13" ht="12" hidden="1" customHeight="1" x14ac:dyDescent="0.25">
      <c r="C131" s="56"/>
      <c r="D131" s="57" t="s">
        <v>190</v>
      </c>
      <c r="E131" s="58" t="s">
        <v>188</v>
      </c>
      <c r="F131" s="58" t="s">
        <v>26</v>
      </c>
      <c r="G131" s="69"/>
      <c r="H131" s="60"/>
      <c r="I131" s="118"/>
      <c r="J131" s="66"/>
      <c r="K131" s="63"/>
      <c r="L131" s="67"/>
      <c r="M131" s="64"/>
    </row>
    <row r="132" spans="2:13" ht="12" hidden="1" customHeight="1" x14ac:dyDescent="0.25">
      <c r="C132" s="56"/>
      <c r="D132" s="57" t="s">
        <v>191</v>
      </c>
      <c r="E132" s="58" t="s">
        <v>188</v>
      </c>
      <c r="F132" s="58" t="s">
        <v>29</v>
      </c>
      <c r="G132" s="69"/>
      <c r="H132" s="60"/>
      <c r="I132" s="118"/>
      <c r="J132" s="66"/>
      <c r="K132" s="63"/>
      <c r="L132" s="67"/>
      <c r="M132" s="64"/>
    </row>
    <row r="133" spans="2:13" ht="12" hidden="1" customHeight="1" x14ac:dyDescent="0.25">
      <c r="C133" s="75"/>
      <c r="D133" s="76" t="s">
        <v>78</v>
      </c>
      <c r="E133" s="77" t="s">
        <v>188</v>
      </c>
      <c r="F133" s="78" t="s">
        <v>79</v>
      </c>
      <c r="G133" s="95"/>
      <c r="H133" s="60"/>
      <c r="I133" s="80"/>
      <c r="J133" s="81"/>
      <c r="K133" s="82"/>
      <c r="L133" s="83"/>
      <c r="M133" s="64"/>
    </row>
    <row r="134" spans="2:13" ht="24" customHeight="1" x14ac:dyDescent="0.25">
      <c r="C134" s="35" t="s">
        <v>192</v>
      </c>
      <c r="D134" s="97" t="s">
        <v>193</v>
      </c>
      <c r="E134" s="112" t="s">
        <v>194</v>
      </c>
      <c r="F134" s="37"/>
      <c r="G134" s="113"/>
      <c r="H134" s="44"/>
      <c r="I134" s="114"/>
      <c r="J134" s="198">
        <f>J135+J136</f>
        <v>32</v>
      </c>
      <c r="K134" s="196"/>
      <c r="L134" s="200">
        <f>L135+L136</f>
        <v>1082.39111</v>
      </c>
      <c r="M134" s="88"/>
    </row>
    <row r="135" spans="2:13" s="122" customFormat="1" ht="11.25" customHeight="1" x14ac:dyDescent="0.25">
      <c r="B135" s="7"/>
      <c r="C135" s="119" t="s">
        <v>195</v>
      </c>
      <c r="D135" s="120" t="s">
        <v>196</v>
      </c>
      <c r="E135" s="121" t="s">
        <v>194</v>
      </c>
      <c r="F135" s="121" t="s">
        <v>26</v>
      </c>
      <c r="G135" s="69"/>
      <c r="H135" s="60"/>
      <c r="I135" s="61"/>
      <c r="J135" s="199">
        <v>7</v>
      </c>
      <c r="K135" s="197"/>
      <c r="L135" s="201">
        <v>172.27110999999999</v>
      </c>
      <c r="M135" s="117"/>
    </row>
    <row r="136" spans="2:13" s="122" customFormat="1" ht="12" customHeight="1" x14ac:dyDescent="0.25">
      <c r="B136" s="7"/>
      <c r="C136" s="56"/>
      <c r="D136" s="57" t="s">
        <v>197</v>
      </c>
      <c r="E136" s="58" t="s">
        <v>194</v>
      </c>
      <c r="F136" s="58" t="s">
        <v>29</v>
      </c>
      <c r="G136" s="69"/>
      <c r="H136" s="60"/>
      <c r="I136" s="118"/>
      <c r="J136" s="199">
        <v>25</v>
      </c>
      <c r="K136" s="197"/>
      <c r="L136" s="201">
        <v>910.12</v>
      </c>
      <c r="M136" s="73"/>
    </row>
    <row r="137" spans="2:13" ht="12" customHeight="1" x14ac:dyDescent="0.25">
      <c r="C137" s="119" t="s">
        <v>198</v>
      </c>
      <c r="D137" s="57" t="s">
        <v>199</v>
      </c>
      <c r="E137" s="58" t="s">
        <v>194</v>
      </c>
      <c r="F137" s="58" t="s">
        <v>37</v>
      </c>
      <c r="G137" s="69"/>
      <c r="H137" s="60"/>
      <c r="I137" s="118"/>
      <c r="J137" s="106"/>
      <c r="K137" s="106"/>
      <c r="L137" s="108"/>
      <c r="M137" s="117"/>
    </row>
    <row r="138" spans="2:13" ht="12" customHeight="1" x14ac:dyDescent="0.25">
      <c r="C138" s="56"/>
      <c r="D138" s="57" t="s">
        <v>200</v>
      </c>
      <c r="E138" s="58" t="s">
        <v>194</v>
      </c>
      <c r="F138" s="58" t="s">
        <v>39</v>
      </c>
      <c r="G138" s="69"/>
      <c r="H138" s="60"/>
      <c r="I138" s="118"/>
      <c r="J138" s="106"/>
      <c r="K138" s="106"/>
      <c r="L138" s="108"/>
      <c r="M138" s="64"/>
    </row>
    <row r="139" spans="2:13" ht="12" customHeight="1" x14ac:dyDescent="0.25">
      <c r="C139" s="56"/>
      <c r="D139" s="57" t="s">
        <v>201</v>
      </c>
      <c r="E139" s="58" t="s">
        <v>194</v>
      </c>
      <c r="F139" s="58" t="s">
        <v>130</v>
      </c>
      <c r="G139" s="123"/>
      <c r="H139" s="60"/>
      <c r="I139" s="111"/>
      <c r="J139" s="106"/>
      <c r="K139" s="106"/>
      <c r="L139" s="124"/>
      <c r="M139" s="64"/>
    </row>
    <row r="140" spans="2:13" ht="12" customHeight="1" x14ac:dyDescent="0.25">
      <c r="C140" s="75"/>
      <c r="D140" s="76" t="s">
        <v>78</v>
      </c>
      <c r="E140" s="77" t="s">
        <v>194</v>
      </c>
      <c r="F140" s="78" t="s">
        <v>79</v>
      </c>
      <c r="G140" s="95"/>
      <c r="H140" s="60"/>
      <c r="I140" s="80"/>
      <c r="J140" s="82"/>
      <c r="K140" s="82"/>
      <c r="L140" s="83"/>
      <c r="M140" s="96"/>
    </row>
    <row r="141" spans="2:13" ht="12" customHeight="1" x14ac:dyDescent="0.25">
      <c r="C141" s="75"/>
      <c r="D141" s="183" t="s">
        <v>289</v>
      </c>
      <c r="E141" s="77"/>
      <c r="F141" s="78"/>
      <c r="G141" s="209" t="s">
        <v>314</v>
      </c>
      <c r="H141" s="60">
        <v>2023</v>
      </c>
      <c r="I141" s="80"/>
      <c r="J141" s="189">
        <v>1</v>
      </c>
      <c r="K141" s="82"/>
      <c r="L141" s="195">
        <v>26.708400000000001</v>
      </c>
      <c r="M141" s="96"/>
    </row>
    <row r="142" spans="2:13" ht="12" customHeight="1" x14ac:dyDescent="0.25">
      <c r="C142" s="75"/>
      <c r="D142" s="183" t="s">
        <v>290</v>
      </c>
      <c r="E142" s="77"/>
      <c r="F142" s="78"/>
      <c r="G142" s="210" t="s">
        <v>317</v>
      </c>
      <c r="H142" s="60">
        <v>2023</v>
      </c>
      <c r="I142" s="80"/>
      <c r="J142" s="189">
        <v>1</v>
      </c>
      <c r="K142" s="82"/>
      <c r="L142" s="195">
        <v>37.56</v>
      </c>
      <c r="M142" s="96"/>
    </row>
    <row r="143" spans="2:13" ht="12" customHeight="1" x14ac:dyDescent="0.25">
      <c r="C143" s="75"/>
      <c r="D143" s="183" t="s">
        <v>291</v>
      </c>
      <c r="E143" s="77"/>
      <c r="F143" s="78"/>
      <c r="G143" s="210" t="s">
        <v>317</v>
      </c>
      <c r="H143" s="60">
        <v>2023</v>
      </c>
      <c r="I143" s="80"/>
      <c r="J143" s="189">
        <v>1</v>
      </c>
      <c r="K143" s="82"/>
      <c r="L143" s="195">
        <v>37.56</v>
      </c>
      <c r="M143" s="96"/>
    </row>
    <row r="144" spans="2:13" ht="12" customHeight="1" x14ac:dyDescent="0.25">
      <c r="C144" s="75"/>
      <c r="D144" s="183" t="s">
        <v>292</v>
      </c>
      <c r="E144" s="77"/>
      <c r="F144" s="78"/>
      <c r="G144" s="210" t="s">
        <v>317</v>
      </c>
      <c r="H144" s="60">
        <v>2023</v>
      </c>
      <c r="I144" s="80"/>
      <c r="J144" s="189">
        <v>1</v>
      </c>
      <c r="K144" s="82"/>
      <c r="L144" s="195">
        <v>37.56</v>
      </c>
      <c r="M144" s="96"/>
    </row>
    <row r="145" spans="3:13" ht="12" customHeight="1" x14ac:dyDescent="0.25">
      <c r="C145" s="75"/>
      <c r="D145" s="183" t="s">
        <v>293</v>
      </c>
      <c r="E145" s="77"/>
      <c r="F145" s="78"/>
      <c r="G145" s="210" t="s">
        <v>317</v>
      </c>
      <c r="H145" s="60">
        <v>2023</v>
      </c>
      <c r="I145" s="80"/>
      <c r="J145" s="189">
        <v>1</v>
      </c>
      <c r="K145" s="82"/>
      <c r="L145" s="195">
        <v>37.56</v>
      </c>
      <c r="M145" s="96"/>
    </row>
    <row r="146" spans="3:13" ht="12" customHeight="1" x14ac:dyDescent="0.25">
      <c r="C146" s="75"/>
      <c r="D146" s="183" t="s">
        <v>294</v>
      </c>
      <c r="E146" s="77"/>
      <c r="F146" s="78"/>
      <c r="G146" s="210" t="s">
        <v>315</v>
      </c>
      <c r="H146" s="60">
        <v>2023</v>
      </c>
      <c r="I146" s="80"/>
      <c r="J146" s="189">
        <v>1</v>
      </c>
      <c r="K146" s="82"/>
      <c r="L146" s="195">
        <v>32.234999999999999</v>
      </c>
      <c r="M146" s="96"/>
    </row>
    <row r="147" spans="3:13" ht="12" customHeight="1" x14ac:dyDescent="0.25">
      <c r="C147" s="75"/>
      <c r="D147" s="183" t="s">
        <v>295</v>
      </c>
      <c r="E147" s="77"/>
      <c r="F147" s="78"/>
      <c r="G147" s="210" t="s">
        <v>317</v>
      </c>
      <c r="H147" s="60">
        <v>2023</v>
      </c>
      <c r="I147" s="80"/>
      <c r="J147" s="189">
        <v>1</v>
      </c>
      <c r="K147" s="82"/>
      <c r="L147" s="195">
        <v>37.56</v>
      </c>
      <c r="M147" s="96"/>
    </row>
    <row r="148" spans="3:13" ht="12" customHeight="1" x14ac:dyDescent="0.25">
      <c r="C148" s="75"/>
      <c r="D148" s="183" t="s">
        <v>296</v>
      </c>
      <c r="E148" s="77"/>
      <c r="F148" s="78"/>
      <c r="G148" s="210" t="s">
        <v>317</v>
      </c>
      <c r="H148" s="60">
        <v>2023</v>
      </c>
      <c r="I148" s="80"/>
      <c r="J148" s="189">
        <v>1</v>
      </c>
      <c r="K148" s="82"/>
      <c r="L148" s="195">
        <v>37.56</v>
      </c>
      <c r="M148" s="96"/>
    </row>
    <row r="149" spans="3:13" ht="12" customHeight="1" x14ac:dyDescent="0.25">
      <c r="C149" s="75"/>
      <c r="D149" s="183" t="s">
        <v>297</v>
      </c>
      <c r="E149" s="77"/>
      <c r="F149" s="78"/>
      <c r="G149" s="210" t="s">
        <v>317</v>
      </c>
      <c r="H149" s="60">
        <v>2023</v>
      </c>
      <c r="I149" s="80"/>
      <c r="J149" s="189">
        <v>1</v>
      </c>
      <c r="K149" s="82"/>
      <c r="L149" s="195">
        <v>33.770000000000003</v>
      </c>
      <c r="M149" s="96"/>
    </row>
    <row r="150" spans="3:13" ht="12" customHeight="1" x14ac:dyDescent="0.25">
      <c r="C150" s="75"/>
      <c r="D150" s="183" t="s">
        <v>298</v>
      </c>
      <c r="E150" s="77"/>
      <c r="F150" s="78"/>
      <c r="G150" s="210" t="s">
        <v>317</v>
      </c>
      <c r="H150" s="60">
        <v>2023</v>
      </c>
      <c r="I150" s="80"/>
      <c r="J150" s="189">
        <v>1</v>
      </c>
      <c r="K150" s="82"/>
      <c r="L150" s="195">
        <v>37.56</v>
      </c>
      <c r="M150" s="96"/>
    </row>
    <row r="151" spans="3:13" ht="12" customHeight="1" x14ac:dyDescent="0.25">
      <c r="C151" s="75"/>
      <c r="D151" s="183" t="s">
        <v>299</v>
      </c>
      <c r="E151" s="77"/>
      <c r="F151" s="78"/>
      <c r="G151" s="210" t="s">
        <v>315</v>
      </c>
      <c r="H151" s="60">
        <v>2023</v>
      </c>
      <c r="I151" s="80"/>
      <c r="J151" s="189">
        <v>1</v>
      </c>
      <c r="K151" s="82"/>
      <c r="L151" s="195">
        <v>32.234999999999999</v>
      </c>
      <c r="M151" s="96"/>
    </row>
    <row r="152" spans="3:13" ht="12" customHeight="1" x14ac:dyDescent="0.25">
      <c r="C152" s="75"/>
      <c r="D152" s="183" t="s">
        <v>300</v>
      </c>
      <c r="E152" s="77"/>
      <c r="F152" s="78"/>
      <c r="G152" s="210" t="s">
        <v>314</v>
      </c>
      <c r="H152" s="60">
        <v>2023</v>
      </c>
      <c r="I152" s="80"/>
      <c r="J152" s="189">
        <v>4</v>
      </c>
      <c r="K152" s="82"/>
      <c r="L152" s="195">
        <v>106.833</v>
      </c>
      <c r="M152" s="96"/>
    </row>
    <row r="153" spans="3:13" ht="12" customHeight="1" x14ac:dyDescent="0.25">
      <c r="C153" s="75"/>
      <c r="D153" s="183" t="s">
        <v>300</v>
      </c>
      <c r="E153" s="77"/>
      <c r="F153" s="78"/>
      <c r="G153" s="210" t="s">
        <v>317</v>
      </c>
      <c r="H153" s="60">
        <v>2023</v>
      </c>
      <c r="I153" s="80"/>
      <c r="J153" s="189">
        <v>4</v>
      </c>
      <c r="K153" s="82"/>
      <c r="L153" s="195">
        <v>150.24</v>
      </c>
      <c r="M153" s="96"/>
    </row>
    <row r="154" spans="3:13" ht="12" customHeight="1" x14ac:dyDescent="0.25">
      <c r="C154" s="75"/>
      <c r="D154" s="183" t="s">
        <v>301</v>
      </c>
      <c r="E154" s="77"/>
      <c r="F154" s="78"/>
      <c r="G154" s="210" t="s">
        <v>317</v>
      </c>
      <c r="H154" s="60">
        <v>2023</v>
      </c>
      <c r="I154" s="80"/>
      <c r="J154" s="189">
        <v>1</v>
      </c>
      <c r="K154" s="82"/>
      <c r="L154" s="195">
        <v>37.56</v>
      </c>
      <c r="M154" s="96"/>
    </row>
    <row r="155" spans="3:13" ht="12" customHeight="1" x14ac:dyDescent="0.25">
      <c r="C155" s="75"/>
      <c r="D155" s="183" t="s">
        <v>302</v>
      </c>
      <c r="E155" s="77"/>
      <c r="F155" s="78"/>
      <c r="G155" s="210" t="s">
        <v>315</v>
      </c>
      <c r="H155" s="60">
        <v>2023</v>
      </c>
      <c r="I155" s="80"/>
      <c r="J155" s="189">
        <v>2</v>
      </c>
      <c r="K155" s="82"/>
      <c r="L155" s="195">
        <f>32.235*2</f>
        <v>64.47</v>
      </c>
      <c r="M155" s="96"/>
    </row>
    <row r="156" spans="3:13" ht="12" customHeight="1" x14ac:dyDescent="0.25">
      <c r="C156" s="75"/>
      <c r="D156" s="183" t="s">
        <v>303</v>
      </c>
      <c r="E156" s="77"/>
      <c r="F156" s="78"/>
      <c r="G156" s="210" t="s">
        <v>317</v>
      </c>
      <c r="H156" s="60">
        <v>2023</v>
      </c>
      <c r="I156" s="80"/>
      <c r="J156" s="189">
        <v>1</v>
      </c>
      <c r="K156" s="82"/>
      <c r="L156" s="195">
        <v>37.56</v>
      </c>
      <c r="M156" s="96"/>
    </row>
    <row r="157" spans="3:13" ht="12" customHeight="1" x14ac:dyDescent="0.25">
      <c r="C157" s="75"/>
      <c r="D157" s="183" t="s">
        <v>303</v>
      </c>
      <c r="E157" s="77"/>
      <c r="F157" s="78"/>
      <c r="G157" s="210" t="s">
        <v>314</v>
      </c>
      <c r="H157" s="60">
        <v>2023</v>
      </c>
      <c r="I157" s="80"/>
      <c r="J157" s="189">
        <v>1</v>
      </c>
      <c r="K157" s="82"/>
      <c r="L157" s="195">
        <v>26.707999999999998</v>
      </c>
      <c r="M157" s="96"/>
    </row>
    <row r="158" spans="3:13" ht="12" customHeight="1" x14ac:dyDescent="0.25">
      <c r="C158" s="75"/>
      <c r="D158" s="183" t="s">
        <v>304</v>
      </c>
      <c r="E158" s="77"/>
      <c r="F158" s="78"/>
      <c r="G158" s="210" t="s">
        <v>317</v>
      </c>
      <c r="H158" s="60">
        <v>2023</v>
      </c>
      <c r="I158" s="80"/>
      <c r="J158" s="189">
        <v>3</v>
      </c>
      <c r="K158" s="82"/>
      <c r="L158" s="195">
        <v>112.68</v>
      </c>
      <c r="M158" s="96"/>
    </row>
    <row r="159" spans="3:13" ht="12" customHeight="1" x14ac:dyDescent="0.25">
      <c r="C159" s="75"/>
      <c r="D159" s="183" t="s">
        <v>304</v>
      </c>
      <c r="E159" s="77"/>
      <c r="F159" s="78"/>
      <c r="G159" s="210" t="s">
        <v>314</v>
      </c>
      <c r="H159" s="60">
        <v>2023</v>
      </c>
      <c r="I159" s="80"/>
      <c r="J159" s="189">
        <v>1</v>
      </c>
      <c r="K159" s="82"/>
      <c r="L159" s="195">
        <v>12.021000000000001</v>
      </c>
      <c r="M159" s="96"/>
    </row>
    <row r="160" spans="3:13" ht="12" customHeight="1" x14ac:dyDescent="0.25">
      <c r="C160" s="75"/>
      <c r="D160" s="183" t="s">
        <v>306</v>
      </c>
      <c r="E160" s="77"/>
      <c r="F160" s="78"/>
      <c r="G160" s="210" t="s">
        <v>317</v>
      </c>
      <c r="H160" s="60">
        <v>2023</v>
      </c>
      <c r="I160" s="80"/>
      <c r="J160" s="189">
        <v>1</v>
      </c>
      <c r="K160" s="82"/>
      <c r="L160" s="195">
        <v>37.56</v>
      </c>
      <c r="M160" s="96"/>
    </row>
    <row r="161" spans="2:31" ht="12" customHeight="1" x14ac:dyDescent="0.25">
      <c r="C161" s="75"/>
      <c r="D161" s="183" t="s">
        <v>307</v>
      </c>
      <c r="E161" s="77"/>
      <c r="F161" s="78"/>
      <c r="G161" s="210" t="s">
        <v>317</v>
      </c>
      <c r="H161" s="60">
        <v>2023</v>
      </c>
      <c r="I161" s="80"/>
      <c r="J161" s="189">
        <v>2</v>
      </c>
      <c r="K161" s="82"/>
      <c r="L161" s="195">
        <v>71.33</v>
      </c>
      <c r="M161" s="96"/>
    </row>
    <row r="162" spans="2:31" ht="12" customHeight="1" x14ac:dyDescent="0.25">
      <c r="C162" s="75"/>
      <c r="D162" s="183" t="s">
        <v>305</v>
      </c>
      <c r="E162" s="77"/>
      <c r="F162" s="78"/>
      <c r="G162" s="210" t="s">
        <v>317</v>
      </c>
      <c r="H162" s="60">
        <v>2023</v>
      </c>
      <c r="I162" s="80"/>
      <c r="J162" s="189">
        <v>1</v>
      </c>
      <c r="K162" s="82"/>
      <c r="L162" s="195">
        <v>37.56</v>
      </c>
      <c r="M162" s="96"/>
    </row>
    <row r="163" spans="2:31" ht="12" customHeight="1" x14ac:dyDescent="0.25">
      <c r="C163" s="56"/>
      <c r="D163" s="85" t="s">
        <v>202</v>
      </c>
      <c r="E163" s="58" t="s">
        <v>194</v>
      </c>
      <c r="F163" s="58"/>
      <c r="G163" s="86"/>
      <c r="H163" s="60"/>
      <c r="I163" s="61"/>
      <c r="J163" s="63"/>
      <c r="K163" s="63"/>
      <c r="L163" s="101"/>
      <c r="M163" s="64"/>
    </row>
    <row r="164" spans="2:31" ht="12" customHeight="1" x14ac:dyDescent="0.25">
      <c r="C164" s="56"/>
      <c r="D164" s="85" t="s">
        <v>203</v>
      </c>
      <c r="E164" s="58"/>
      <c r="F164" s="58"/>
      <c r="G164" s="86"/>
      <c r="H164" s="60"/>
      <c r="I164" s="61"/>
      <c r="J164" s="63"/>
      <c r="K164" s="63"/>
      <c r="L164" s="101"/>
      <c r="M164" s="64"/>
    </row>
    <row r="165" spans="2:31" ht="12" customHeight="1" x14ac:dyDescent="0.25">
      <c r="C165" s="56"/>
      <c r="D165" s="85" t="s">
        <v>204</v>
      </c>
      <c r="E165" s="58"/>
      <c r="F165" s="125"/>
      <c r="G165" s="86"/>
      <c r="H165" s="60"/>
      <c r="I165" s="111"/>
      <c r="J165" s="63"/>
      <c r="K165" s="63"/>
      <c r="L165" s="101"/>
      <c r="M165" s="64"/>
    </row>
    <row r="166" spans="2:31" s="127" customFormat="1" ht="15.75" x14ac:dyDescent="0.25">
      <c r="B166" s="126"/>
      <c r="C166" s="6"/>
      <c r="D166" s="3"/>
      <c r="E166" s="129"/>
      <c r="F166" s="129"/>
      <c r="G166" s="3"/>
      <c r="H166" s="6"/>
      <c r="I166" s="3"/>
      <c r="J166" s="3"/>
      <c r="K166" s="130"/>
      <c r="L166" s="6"/>
      <c r="M166" s="6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</row>
    <row r="167" spans="2:31" s="127" customFormat="1" ht="15.75" collapsed="1" x14ac:dyDescent="0.2">
      <c r="B167" s="126"/>
      <c r="C167" s="132" t="s">
        <v>280</v>
      </c>
      <c r="D167" s="132" t="s">
        <v>286</v>
      </c>
      <c r="E167" s="129"/>
      <c r="F167" s="129"/>
      <c r="G167" s="3"/>
      <c r="H167" s="6"/>
      <c r="I167" s="3"/>
      <c r="J167" s="3"/>
      <c r="K167" s="130"/>
      <c r="L167" s="6"/>
      <c r="M167" s="6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</row>
    <row r="168" spans="2:31" s="127" customFormat="1" ht="15.75" x14ac:dyDescent="0.2">
      <c r="B168" s="126"/>
      <c r="C168" s="132"/>
      <c r="D168" s="132" t="s">
        <v>287</v>
      </c>
      <c r="E168" s="129"/>
      <c r="F168" s="129"/>
      <c r="G168" s="3"/>
      <c r="H168" s="6"/>
      <c r="I168" s="3"/>
      <c r="J168" s="3"/>
      <c r="K168" s="130"/>
      <c r="L168" s="6"/>
      <c r="M168" s="6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</row>
    <row r="170" spans="2:31" x14ac:dyDescent="0.25">
      <c r="C170" s="303" t="s">
        <v>275</v>
      </c>
      <c r="D170" s="303"/>
      <c r="E170" s="303"/>
    </row>
    <row r="171" spans="2:31" x14ac:dyDescent="0.25">
      <c r="C171" s="303"/>
      <c r="D171" s="303"/>
      <c r="E171" s="303"/>
    </row>
    <row r="172" spans="2:31" ht="60" x14ac:dyDescent="0.25">
      <c r="C172" s="211"/>
      <c r="D172" s="304" t="s">
        <v>318</v>
      </c>
      <c r="E172" s="315" t="s">
        <v>11</v>
      </c>
      <c r="F172" s="316"/>
      <c r="G172" s="304" t="s">
        <v>12</v>
      </c>
      <c r="H172" s="304" t="s">
        <v>13</v>
      </c>
      <c r="I172" s="304" t="s">
        <v>14</v>
      </c>
      <c r="J172" s="304" t="s">
        <v>319</v>
      </c>
      <c r="K172" s="202" t="s">
        <v>15</v>
      </c>
      <c r="L172" s="202" t="s">
        <v>282</v>
      </c>
    </row>
    <row r="173" spans="2:31" x14ac:dyDescent="0.25">
      <c r="C173" s="211"/>
      <c r="D173" s="305"/>
      <c r="E173" s="318"/>
      <c r="F173" s="319"/>
      <c r="G173" s="305"/>
      <c r="H173" s="305"/>
      <c r="I173" s="317"/>
      <c r="J173" s="317"/>
      <c r="K173" s="203" t="s">
        <v>16</v>
      </c>
      <c r="L173" s="203" t="s">
        <v>17</v>
      </c>
    </row>
    <row r="174" spans="2:31" x14ac:dyDescent="0.25">
      <c r="C174" s="212" t="s">
        <v>18</v>
      </c>
      <c r="D174" s="36" t="s">
        <v>19</v>
      </c>
      <c r="E174" s="213" t="s">
        <v>20</v>
      </c>
      <c r="F174" s="213" t="s">
        <v>20</v>
      </c>
      <c r="G174" s="213"/>
      <c r="H174" s="36"/>
      <c r="I174" s="36"/>
      <c r="J174" s="186">
        <f>J185</f>
        <v>1495</v>
      </c>
      <c r="K174" s="214">
        <v>242</v>
      </c>
      <c r="L174" s="186">
        <f>L185</f>
        <v>1606.8079700000001</v>
      </c>
    </row>
    <row r="175" spans="2:31" x14ac:dyDescent="0.25">
      <c r="C175" s="215" t="s">
        <v>21</v>
      </c>
      <c r="D175" s="216" t="s">
        <v>22</v>
      </c>
      <c r="E175" s="217" t="s">
        <v>20</v>
      </c>
      <c r="F175" s="217" t="s">
        <v>23</v>
      </c>
      <c r="G175" s="218"/>
      <c r="H175" s="184"/>
      <c r="I175" s="218"/>
      <c r="J175" s="218"/>
      <c r="K175" s="218"/>
      <c r="L175" s="218"/>
    </row>
    <row r="176" spans="2:31" x14ac:dyDescent="0.25">
      <c r="C176" s="219" t="s">
        <v>24</v>
      </c>
      <c r="D176" s="220" t="s">
        <v>25</v>
      </c>
      <c r="E176" s="217" t="s">
        <v>20</v>
      </c>
      <c r="F176" s="217" t="s">
        <v>26</v>
      </c>
      <c r="G176" s="218"/>
      <c r="H176" s="184"/>
      <c r="I176" s="218"/>
      <c r="J176" s="218"/>
      <c r="K176" s="218"/>
      <c r="L176" s="218"/>
    </row>
    <row r="177" spans="3:12" x14ac:dyDescent="0.25">
      <c r="C177" s="219" t="s">
        <v>27</v>
      </c>
      <c r="D177" s="220" t="s">
        <v>28</v>
      </c>
      <c r="E177" s="217" t="s">
        <v>20</v>
      </c>
      <c r="F177" s="217" t="s">
        <v>29</v>
      </c>
      <c r="G177" s="218"/>
      <c r="H177" s="184"/>
      <c r="I177" s="218"/>
      <c r="J177" s="218"/>
      <c r="K177" s="218"/>
      <c r="L177" s="218"/>
    </row>
    <row r="178" spans="3:12" x14ac:dyDescent="0.25">
      <c r="C178" s="219" t="s">
        <v>30</v>
      </c>
      <c r="D178" s="220" t="s">
        <v>31</v>
      </c>
      <c r="E178" s="217" t="s">
        <v>20</v>
      </c>
      <c r="F178" s="217" t="s">
        <v>32</v>
      </c>
      <c r="G178" s="218" t="s">
        <v>387</v>
      </c>
      <c r="H178" s="184">
        <v>2022</v>
      </c>
      <c r="I178" s="218"/>
      <c r="J178" s="221">
        <f>1220+230</f>
        <v>1450</v>
      </c>
      <c r="K178" s="218"/>
      <c r="L178" s="221">
        <f>L185</f>
        <v>1606.8079700000001</v>
      </c>
    </row>
    <row r="179" spans="3:12" x14ac:dyDescent="0.25">
      <c r="C179" s="215" t="s">
        <v>33</v>
      </c>
      <c r="D179" s="216" t="s">
        <v>34</v>
      </c>
      <c r="E179" s="217" t="s">
        <v>20</v>
      </c>
      <c r="F179" s="217" t="s">
        <v>35</v>
      </c>
      <c r="G179" s="218"/>
      <c r="H179" s="184"/>
      <c r="I179" s="218"/>
      <c r="J179" s="221"/>
      <c r="K179" s="218"/>
      <c r="L179" s="221"/>
    </row>
    <row r="180" spans="3:12" x14ac:dyDescent="0.25">
      <c r="C180" s="219"/>
      <c r="D180" s="220" t="s">
        <v>36</v>
      </c>
      <c r="E180" s="217" t="s">
        <v>20</v>
      </c>
      <c r="F180" s="217" t="s">
        <v>37</v>
      </c>
      <c r="G180" s="218" t="s">
        <v>388</v>
      </c>
      <c r="H180" s="184">
        <v>2022</v>
      </c>
      <c r="I180" s="218"/>
      <c r="J180" s="221">
        <f>1220+230</f>
        <v>1450</v>
      </c>
      <c r="K180" s="218"/>
      <c r="L180" s="221">
        <f>L185</f>
        <v>1606.8079700000001</v>
      </c>
    </row>
    <row r="181" spans="3:12" x14ac:dyDescent="0.25">
      <c r="C181" s="219"/>
      <c r="D181" s="220" t="s">
        <v>38</v>
      </c>
      <c r="E181" s="217" t="s">
        <v>20</v>
      </c>
      <c r="F181" s="217" t="s">
        <v>39</v>
      </c>
      <c r="G181" s="218"/>
      <c r="H181" s="184"/>
      <c r="I181" s="218"/>
      <c r="J181" s="222"/>
      <c r="K181" s="218"/>
      <c r="L181" s="222"/>
    </row>
    <row r="182" spans="3:12" x14ac:dyDescent="0.25">
      <c r="C182" s="215" t="s">
        <v>40</v>
      </c>
      <c r="D182" s="216" t="s">
        <v>41</v>
      </c>
      <c r="E182" s="217" t="s">
        <v>20</v>
      </c>
      <c r="F182" s="217" t="s">
        <v>42</v>
      </c>
      <c r="G182" s="218"/>
      <c r="H182" s="184"/>
      <c r="I182" s="218"/>
      <c r="J182" s="222"/>
      <c r="K182" s="218"/>
      <c r="L182" s="222"/>
    </row>
    <row r="183" spans="3:12" x14ac:dyDescent="0.25">
      <c r="C183" s="219"/>
      <c r="D183" s="220" t="s">
        <v>43</v>
      </c>
      <c r="E183" s="217" t="s">
        <v>20</v>
      </c>
      <c r="F183" s="217" t="s">
        <v>44</v>
      </c>
      <c r="G183" s="218"/>
      <c r="H183" s="184"/>
      <c r="I183" s="218"/>
      <c r="J183" s="222"/>
      <c r="K183" s="218"/>
      <c r="L183" s="222"/>
    </row>
    <row r="184" spans="3:12" x14ac:dyDescent="0.25">
      <c r="C184" s="219"/>
      <c r="D184" s="220" t="s">
        <v>45</v>
      </c>
      <c r="E184" s="217" t="s">
        <v>20</v>
      </c>
      <c r="F184" s="217" t="s">
        <v>46</v>
      </c>
      <c r="G184" s="218"/>
      <c r="H184" s="184"/>
      <c r="I184" s="218"/>
      <c r="J184" s="222"/>
      <c r="K184" s="218"/>
      <c r="L184" s="222"/>
    </row>
    <row r="185" spans="3:12" x14ac:dyDescent="0.25">
      <c r="C185" s="219"/>
      <c r="D185" s="220" t="s">
        <v>2</v>
      </c>
      <c r="E185" s="217" t="s">
        <v>20</v>
      </c>
      <c r="F185" s="217" t="s">
        <v>47</v>
      </c>
      <c r="G185" s="218" t="s">
        <v>389</v>
      </c>
      <c r="H185" s="184">
        <v>2022</v>
      </c>
      <c r="I185" s="218"/>
      <c r="J185" s="221">
        <f>1265+230</f>
        <v>1495</v>
      </c>
      <c r="K185" s="218"/>
      <c r="L185" s="221">
        <f>L201+L202+L203+L204+L205+L206+L207+L208+L209+L210+L211+L212+L213+L214</f>
        <v>1606.8079700000001</v>
      </c>
    </row>
    <row r="186" spans="3:12" x14ac:dyDescent="0.25">
      <c r="C186" s="219"/>
      <c r="D186" s="220" t="s">
        <v>1</v>
      </c>
      <c r="E186" s="217" t="s">
        <v>20</v>
      </c>
      <c r="F186" s="217" t="s">
        <v>48</v>
      </c>
      <c r="G186" s="218"/>
      <c r="H186" s="184"/>
      <c r="I186" s="218"/>
      <c r="J186" s="218"/>
      <c r="K186" s="218"/>
      <c r="L186" s="218"/>
    </row>
    <row r="187" spans="3:12" x14ac:dyDescent="0.25">
      <c r="C187" s="215" t="s">
        <v>49</v>
      </c>
      <c r="D187" s="216" t="s">
        <v>50</v>
      </c>
      <c r="E187" s="217" t="s">
        <v>20</v>
      </c>
      <c r="F187" s="217" t="s">
        <v>51</v>
      </c>
      <c r="G187" s="218"/>
      <c r="H187" s="184"/>
      <c r="I187" s="218"/>
      <c r="J187" s="218"/>
      <c r="K187" s="218"/>
      <c r="L187" s="218"/>
    </row>
    <row r="188" spans="3:12" x14ac:dyDescent="0.25">
      <c r="C188" s="219"/>
      <c r="D188" s="220" t="s">
        <v>52</v>
      </c>
      <c r="E188" s="217" t="s">
        <v>20</v>
      </c>
      <c r="F188" s="217" t="s">
        <v>53</v>
      </c>
      <c r="G188" s="218" t="s">
        <v>390</v>
      </c>
      <c r="H188" s="184">
        <v>2022</v>
      </c>
      <c r="I188" s="223">
        <v>0.4</v>
      </c>
      <c r="J188" s="221">
        <v>1265</v>
      </c>
      <c r="K188" s="224">
        <v>167</v>
      </c>
      <c r="L188" s="221">
        <v>1115.4624800000001</v>
      </c>
    </row>
    <row r="189" spans="3:12" x14ac:dyDescent="0.25">
      <c r="C189" s="219"/>
      <c r="D189" s="220" t="s">
        <v>54</v>
      </c>
      <c r="E189" s="217" t="s">
        <v>20</v>
      </c>
      <c r="F189" s="217" t="s">
        <v>55</v>
      </c>
      <c r="G189" s="218" t="s">
        <v>391</v>
      </c>
      <c r="H189" s="184">
        <v>2022</v>
      </c>
      <c r="I189" s="223">
        <v>0.4</v>
      </c>
      <c r="J189" s="224">
        <v>230</v>
      </c>
      <c r="K189" s="224">
        <v>75</v>
      </c>
      <c r="L189" s="221">
        <v>491.34548999999998</v>
      </c>
    </row>
    <row r="190" spans="3:12" x14ac:dyDescent="0.25">
      <c r="C190" s="219"/>
      <c r="D190" s="220" t="s">
        <v>56</v>
      </c>
      <c r="E190" s="217" t="s">
        <v>20</v>
      </c>
      <c r="F190" s="217" t="s">
        <v>57</v>
      </c>
      <c r="G190" s="218"/>
      <c r="H190" s="184"/>
      <c r="I190" s="218"/>
      <c r="J190" s="218"/>
      <c r="K190" s="218"/>
      <c r="L190" s="218"/>
    </row>
    <row r="191" spans="3:12" x14ac:dyDescent="0.25">
      <c r="C191" s="219"/>
      <c r="D191" s="220" t="s">
        <v>58</v>
      </c>
      <c r="E191" s="217" t="s">
        <v>20</v>
      </c>
      <c r="F191" s="217" t="s">
        <v>59</v>
      </c>
      <c r="G191" s="218"/>
      <c r="H191" s="184"/>
      <c r="I191" s="218"/>
      <c r="J191" s="218"/>
      <c r="K191" s="218"/>
      <c r="L191" s="218"/>
    </row>
    <row r="192" spans="3:12" x14ac:dyDescent="0.25">
      <c r="C192" s="219"/>
      <c r="D192" s="220" t="s">
        <v>60</v>
      </c>
      <c r="E192" s="217" t="s">
        <v>20</v>
      </c>
      <c r="F192" s="217" t="s">
        <v>61</v>
      </c>
      <c r="G192" s="218"/>
      <c r="H192" s="184"/>
      <c r="I192" s="218"/>
      <c r="J192" s="218"/>
      <c r="K192" s="218"/>
      <c r="L192" s="218"/>
    </row>
    <row r="193" spans="3:12" x14ac:dyDescent="0.25">
      <c r="C193" s="225"/>
      <c r="D193" s="226" t="s">
        <v>62</v>
      </c>
      <c r="E193" s="217" t="s">
        <v>20</v>
      </c>
      <c r="F193" s="217" t="s">
        <v>63</v>
      </c>
      <c r="G193" s="218"/>
      <c r="H193" s="184"/>
      <c r="I193" s="218"/>
      <c r="J193" s="218"/>
      <c r="K193" s="218"/>
      <c r="L193" s="218"/>
    </row>
    <row r="194" spans="3:12" x14ac:dyDescent="0.25">
      <c r="C194" s="227" t="s">
        <v>64</v>
      </c>
      <c r="D194" s="228" t="s">
        <v>65</v>
      </c>
      <c r="E194" s="229" t="s">
        <v>20</v>
      </c>
      <c r="F194" s="217" t="s">
        <v>66</v>
      </c>
      <c r="G194" s="218"/>
      <c r="H194" s="184"/>
      <c r="I194" s="218"/>
      <c r="J194" s="218"/>
      <c r="K194" s="218"/>
      <c r="L194" s="218"/>
    </row>
    <row r="195" spans="3:12" x14ac:dyDescent="0.25">
      <c r="C195" s="230"/>
      <c r="D195" s="231" t="s">
        <v>67</v>
      </c>
      <c r="E195" s="229" t="s">
        <v>20</v>
      </c>
      <c r="F195" s="217" t="s">
        <v>68</v>
      </c>
      <c r="G195" s="218"/>
      <c r="H195" s="184"/>
      <c r="I195" s="218"/>
      <c r="J195" s="218"/>
      <c r="K195" s="218"/>
      <c r="L195" s="218"/>
    </row>
    <row r="196" spans="3:12" x14ac:dyDescent="0.25">
      <c r="C196" s="230"/>
      <c r="D196" s="231" t="s">
        <v>69</v>
      </c>
      <c r="E196" s="229" t="s">
        <v>20</v>
      </c>
      <c r="F196" s="217" t="s">
        <v>70</v>
      </c>
      <c r="G196" s="218"/>
      <c r="H196" s="184"/>
      <c r="I196" s="218"/>
      <c r="J196" s="218"/>
      <c r="K196" s="218"/>
      <c r="L196" s="218"/>
    </row>
    <row r="197" spans="3:12" x14ac:dyDescent="0.25">
      <c r="C197" s="227" t="s">
        <v>71</v>
      </c>
      <c r="D197" s="231" t="s">
        <v>72</v>
      </c>
      <c r="E197" s="229" t="s">
        <v>20</v>
      </c>
      <c r="F197" s="217" t="s">
        <v>73</v>
      </c>
      <c r="G197" s="218"/>
      <c r="H197" s="184"/>
      <c r="I197" s="218"/>
      <c r="J197" s="218"/>
      <c r="K197" s="218"/>
      <c r="L197" s="218"/>
    </row>
    <row r="198" spans="3:12" x14ac:dyDescent="0.25">
      <c r="C198" s="230"/>
      <c r="D198" s="74" t="s">
        <v>74</v>
      </c>
      <c r="E198" s="229" t="s">
        <v>20</v>
      </c>
      <c r="F198" s="217" t="s">
        <v>75</v>
      </c>
      <c r="G198" s="218"/>
      <c r="H198" s="184"/>
      <c r="I198" s="218"/>
      <c r="J198" s="218"/>
      <c r="K198" s="218"/>
      <c r="L198" s="218"/>
    </row>
    <row r="199" spans="3:12" x14ac:dyDescent="0.25">
      <c r="C199" s="230"/>
      <c r="D199" s="74" t="s">
        <v>76</v>
      </c>
      <c r="E199" s="229" t="s">
        <v>20</v>
      </c>
      <c r="F199" s="217" t="s">
        <v>77</v>
      </c>
      <c r="G199" s="218"/>
      <c r="H199" s="184"/>
      <c r="I199" s="218"/>
      <c r="J199" s="218"/>
      <c r="K199" s="218"/>
      <c r="L199" s="218"/>
    </row>
    <row r="200" spans="3:12" x14ac:dyDescent="0.25">
      <c r="C200" s="232" t="s">
        <v>79</v>
      </c>
      <c r="D200" s="183" t="s">
        <v>288</v>
      </c>
      <c r="E200" s="233" t="s">
        <v>20</v>
      </c>
      <c r="F200" s="182" t="s">
        <v>79</v>
      </c>
      <c r="G200" s="218"/>
      <c r="H200" s="184"/>
      <c r="I200" s="218"/>
      <c r="J200" s="218"/>
      <c r="K200" s="218"/>
      <c r="L200" s="218"/>
    </row>
    <row r="201" spans="3:12" x14ac:dyDescent="0.25">
      <c r="C201" s="232"/>
      <c r="D201" s="183" t="s">
        <v>320</v>
      </c>
      <c r="E201" s="233"/>
      <c r="F201" s="182"/>
      <c r="G201" s="218" t="s">
        <v>390</v>
      </c>
      <c r="H201" s="184">
        <v>2022</v>
      </c>
      <c r="I201" s="223">
        <v>0.4</v>
      </c>
      <c r="J201" s="224">
        <v>35</v>
      </c>
      <c r="K201" s="224">
        <v>7</v>
      </c>
      <c r="L201" s="221">
        <v>23.047529999999998</v>
      </c>
    </row>
    <row r="202" spans="3:12" x14ac:dyDescent="0.25">
      <c r="C202" s="232"/>
      <c r="D202" s="183" t="s">
        <v>321</v>
      </c>
      <c r="E202" s="233"/>
      <c r="F202" s="182"/>
      <c r="G202" s="218" t="s">
        <v>390</v>
      </c>
      <c r="H202" s="184">
        <v>2022</v>
      </c>
      <c r="I202" s="223">
        <v>0.4</v>
      </c>
      <c r="J202" s="224">
        <v>50</v>
      </c>
      <c r="K202" s="224">
        <v>15</v>
      </c>
      <c r="L202" s="221">
        <v>48.315930000000002</v>
      </c>
    </row>
    <row r="203" spans="3:12" x14ac:dyDescent="0.25">
      <c r="C203" s="232"/>
      <c r="D203" s="183" t="s">
        <v>322</v>
      </c>
      <c r="E203" s="233"/>
      <c r="F203" s="182"/>
      <c r="G203" s="218" t="s">
        <v>390</v>
      </c>
      <c r="H203" s="184">
        <v>2022</v>
      </c>
      <c r="I203" s="223">
        <v>0.4</v>
      </c>
      <c r="J203" s="224">
        <v>75</v>
      </c>
      <c r="K203" s="224">
        <v>15</v>
      </c>
      <c r="L203" s="221">
        <v>50.951779999999999</v>
      </c>
    </row>
    <row r="204" spans="3:12" x14ac:dyDescent="0.25">
      <c r="C204" s="232"/>
      <c r="D204" s="183" t="s">
        <v>323</v>
      </c>
      <c r="E204" s="233"/>
      <c r="F204" s="182"/>
      <c r="G204" s="218" t="s">
        <v>390</v>
      </c>
      <c r="H204" s="184">
        <v>2022</v>
      </c>
      <c r="I204" s="223">
        <v>0.4</v>
      </c>
      <c r="J204" s="224">
        <v>65</v>
      </c>
      <c r="K204" s="224">
        <v>15</v>
      </c>
      <c r="L204" s="221">
        <v>65.081519999999998</v>
      </c>
    </row>
    <row r="205" spans="3:12" x14ac:dyDescent="0.25">
      <c r="C205" s="232"/>
      <c r="D205" s="183" t="s">
        <v>324</v>
      </c>
      <c r="E205" s="233"/>
      <c r="F205" s="182"/>
      <c r="G205" s="218" t="s">
        <v>390</v>
      </c>
      <c r="H205" s="184">
        <v>2022</v>
      </c>
      <c r="I205" s="223">
        <v>0.4</v>
      </c>
      <c r="J205" s="224">
        <v>50</v>
      </c>
      <c r="K205" s="224">
        <v>10</v>
      </c>
      <c r="L205" s="221">
        <v>38.993670000000002</v>
      </c>
    </row>
    <row r="206" spans="3:12" x14ac:dyDescent="0.25">
      <c r="C206" s="232"/>
      <c r="D206" s="183" t="s">
        <v>325</v>
      </c>
      <c r="E206" s="233"/>
      <c r="F206" s="182"/>
      <c r="G206" s="218" t="s">
        <v>390</v>
      </c>
      <c r="H206" s="184">
        <v>2022</v>
      </c>
      <c r="I206" s="223">
        <v>0.4</v>
      </c>
      <c r="J206" s="224">
        <v>90</v>
      </c>
      <c r="K206" s="224">
        <v>15</v>
      </c>
      <c r="L206" s="221">
        <v>49.82038</v>
      </c>
    </row>
    <row r="207" spans="3:12" x14ac:dyDescent="0.25">
      <c r="C207" s="232"/>
      <c r="D207" s="183" t="s">
        <v>326</v>
      </c>
      <c r="E207" s="233"/>
      <c r="F207" s="182"/>
      <c r="G207" s="218" t="s">
        <v>390</v>
      </c>
      <c r="H207" s="184">
        <v>2022</v>
      </c>
      <c r="I207" s="223">
        <v>0.4</v>
      </c>
      <c r="J207" s="224">
        <v>75</v>
      </c>
      <c r="K207" s="224">
        <v>15</v>
      </c>
      <c r="L207" s="221">
        <v>71.980450000000005</v>
      </c>
    </row>
    <row r="208" spans="3:12" x14ac:dyDescent="0.25">
      <c r="C208" s="232"/>
      <c r="D208" s="183" t="s">
        <v>327</v>
      </c>
      <c r="E208" s="233"/>
      <c r="F208" s="182"/>
      <c r="G208" s="218" t="s">
        <v>390</v>
      </c>
      <c r="H208" s="184">
        <v>2022</v>
      </c>
      <c r="I208" s="223">
        <v>0.4</v>
      </c>
      <c r="J208" s="224">
        <v>220</v>
      </c>
      <c r="K208" s="224">
        <v>5</v>
      </c>
      <c r="L208" s="221">
        <v>62.444119999999998</v>
      </c>
    </row>
    <row r="209" spans="3:12" x14ac:dyDescent="0.25">
      <c r="C209" s="232"/>
      <c r="D209" s="183" t="s">
        <v>328</v>
      </c>
      <c r="E209" s="233"/>
      <c r="F209" s="182"/>
      <c r="G209" s="218" t="s">
        <v>390</v>
      </c>
      <c r="H209" s="184">
        <v>2022</v>
      </c>
      <c r="I209" s="223">
        <v>0.4</v>
      </c>
      <c r="J209" s="224">
        <v>360</v>
      </c>
      <c r="K209" s="224">
        <v>15</v>
      </c>
      <c r="L209" s="221">
        <v>544.77527999999995</v>
      </c>
    </row>
    <row r="210" spans="3:12" x14ac:dyDescent="0.25">
      <c r="C210" s="232"/>
      <c r="D210" s="183" t="s">
        <v>329</v>
      </c>
      <c r="E210" s="233"/>
      <c r="F210" s="182"/>
      <c r="G210" s="218" t="s">
        <v>390</v>
      </c>
      <c r="H210" s="184">
        <v>2022</v>
      </c>
      <c r="I210" s="223">
        <v>0.4</v>
      </c>
      <c r="J210" s="224">
        <v>110</v>
      </c>
      <c r="K210" s="224">
        <v>15</v>
      </c>
      <c r="L210" s="221">
        <v>74.163390000000007</v>
      </c>
    </row>
    <row r="211" spans="3:12" x14ac:dyDescent="0.25">
      <c r="C211" s="232"/>
      <c r="D211" s="183" t="s">
        <v>330</v>
      </c>
      <c r="E211" s="233"/>
      <c r="F211" s="182"/>
      <c r="G211" s="218" t="s">
        <v>390</v>
      </c>
      <c r="H211" s="184">
        <v>2022</v>
      </c>
      <c r="I211" s="223">
        <v>0.4</v>
      </c>
      <c r="J211" s="224">
        <v>45</v>
      </c>
      <c r="K211" s="224">
        <v>15</v>
      </c>
      <c r="L211" s="221">
        <v>38.162700000000001</v>
      </c>
    </row>
    <row r="212" spans="3:12" x14ac:dyDescent="0.25">
      <c r="C212" s="232"/>
      <c r="D212" s="183" t="s">
        <v>331</v>
      </c>
      <c r="E212" s="233"/>
      <c r="F212" s="182"/>
      <c r="G212" s="218" t="s">
        <v>390</v>
      </c>
      <c r="H212" s="184">
        <v>2022</v>
      </c>
      <c r="I212" s="223">
        <v>0.4</v>
      </c>
      <c r="J212" s="224">
        <v>45</v>
      </c>
      <c r="K212" s="224">
        <v>15</v>
      </c>
      <c r="L212" s="221">
        <v>35.265210000000003</v>
      </c>
    </row>
    <row r="213" spans="3:12" x14ac:dyDescent="0.25">
      <c r="C213" s="232"/>
      <c r="D213" s="183" t="s">
        <v>332</v>
      </c>
      <c r="E213" s="233"/>
      <c r="F213" s="182"/>
      <c r="G213" s="218" t="s">
        <v>390</v>
      </c>
      <c r="H213" s="184">
        <v>2022</v>
      </c>
      <c r="I213" s="223">
        <v>0.4</v>
      </c>
      <c r="J213" s="224">
        <v>45</v>
      </c>
      <c r="K213" s="224">
        <v>10</v>
      </c>
      <c r="L213" s="221">
        <v>12.460520000000001</v>
      </c>
    </row>
    <row r="214" spans="3:12" x14ac:dyDescent="0.25">
      <c r="C214" s="232"/>
      <c r="D214" s="234" t="s">
        <v>333</v>
      </c>
      <c r="E214" s="233"/>
      <c r="F214" s="182"/>
      <c r="G214" s="218" t="s">
        <v>391</v>
      </c>
      <c r="H214" s="184">
        <v>2022</v>
      </c>
      <c r="I214" s="223">
        <v>0.4</v>
      </c>
      <c r="J214" s="224">
        <v>230</v>
      </c>
      <c r="K214" s="224">
        <v>75</v>
      </c>
      <c r="L214" s="221">
        <v>491.34548999999998</v>
      </c>
    </row>
    <row r="215" spans="3:12" x14ac:dyDescent="0.25">
      <c r="C215" s="232"/>
      <c r="D215" s="183"/>
      <c r="E215" s="233"/>
      <c r="F215" s="182"/>
      <c r="G215" s="218"/>
      <c r="H215" s="184"/>
      <c r="I215" s="218"/>
      <c r="J215" s="218"/>
      <c r="K215" s="218"/>
      <c r="L215" s="218"/>
    </row>
    <row r="216" spans="3:12" x14ac:dyDescent="0.25">
      <c r="C216" s="232"/>
      <c r="D216" s="183"/>
      <c r="E216" s="233"/>
      <c r="F216" s="182"/>
      <c r="G216" s="218"/>
      <c r="H216" s="184"/>
      <c r="I216" s="218"/>
      <c r="J216" s="218"/>
      <c r="K216" s="218"/>
      <c r="L216" s="218"/>
    </row>
    <row r="217" spans="3:12" x14ac:dyDescent="0.25">
      <c r="C217" s="212" t="s">
        <v>80</v>
      </c>
      <c r="D217" s="36" t="s">
        <v>81</v>
      </c>
      <c r="E217" s="235" t="s">
        <v>82</v>
      </c>
      <c r="F217" s="235" t="s">
        <v>82</v>
      </c>
      <c r="G217" s="213"/>
      <c r="H217" s="36"/>
      <c r="I217" s="36"/>
      <c r="J217" s="36"/>
      <c r="K217" s="36"/>
      <c r="L217" s="36"/>
    </row>
    <row r="218" spans="3:12" hidden="1" x14ac:dyDescent="0.25">
      <c r="C218" s="215" t="s">
        <v>83</v>
      </c>
      <c r="D218" s="236" t="s">
        <v>84</v>
      </c>
      <c r="E218" s="237" t="s">
        <v>82</v>
      </c>
      <c r="F218" s="217" t="s">
        <v>23</v>
      </c>
      <c r="G218" s="218"/>
      <c r="H218" s="184"/>
      <c r="I218" s="218"/>
      <c r="J218" s="218"/>
      <c r="K218" s="218"/>
      <c r="L218" s="218"/>
    </row>
    <row r="219" spans="3:12" hidden="1" x14ac:dyDescent="0.25">
      <c r="C219" s="219"/>
      <c r="D219" s="220" t="s">
        <v>3</v>
      </c>
      <c r="E219" s="238" t="s">
        <v>82</v>
      </c>
      <c r="F219" s="217" t="s">
        <v>26</v>
      </c>
      <c r="G219" s="218"/>
      <c r="H219" s="184"/>
      <c r="I219" s="218"/>
      <c r="J219" s="218"/>
      <c r="K219" s="218"/>
      <c r="L219" s="218"/>
    </row>
    <row r="220" spans="3:12" hidden="1" x14ac:dyDescent="0.25">
      <c r="C220" s="219"/>
      <c r="D220" s="220" t="s">
        <v>4</v>
      </c>
      <c r="E220" s="238" t="s">
        <v>82</v>
      </c>
      <c r="F220" s="217" t="s">
        <v>29</v>
      </c>
      <c r="G220" s="218"/>
      <c r="H220" s="184"/>
      <c r="I220" s="218"/>
      <c r="J220" s="218"/>
      <c r="K220" s="218"/>
      <c r="L220" s="218"/>
    </row>
    <row r="221" spans="3:12" hidden="1" x14ac:dyDescent="0.25">
      <c r="C221" s="219"/>
      <c r="D221" s="220" t="s">
        <v>85</v>
      </c>
      <c r="E221" s="238" t="s">
        <v>82</v>
      </c>
      <c r="F221" s="217" t="s">
        <v>32</v>
      </c>
      <c r="G221" s="218"/>
      <c r="H221" s="184"/>
      <c r="I221" s="218"/>
      <c r="J221" s="218"/>
      <c r="K221" s="218"/>
      <c r="L221" s="218"/>
    </row>
    <row r="222" spans="3:12" hidden="1" x14ac:dyDescent="0.25">
      <c r="C222" s="219"/>
      <c r="D222" s="220" t="s">
        <v>86</v>
      </c>
      <c r="E222" s="238" t="s">
        <v>82</v>
      </c>
      <c r="F222" s="217" t="s">
        <v>87</v>
      </c>
      <c r="G222" s="218"/>
      <c r="H222" s="184"/>
      <c r="I222" s="218"/>
      <c r="J222" s="218"/>
      <c r="K222" s="218"/>
      <c r="L222" s="218"/>
    </row>
    <row r="223" spans="3:12" hidden="1" x14ac:dyDescent="0.25">
      <c r="C223" s="219"/>
      <c r="D223" s="220" t="s">
        <v>88</v>
      </c>
      <c r="E223" s="238" t="s">
        <v>82</v>
      </c>
      <c r="F223" s="217" t="s">
        <v>89</v>
      </c>
      <c r="G223" s="218"/>
      <c r="H223" s="184"/>
      <c r="I223" s="218"/>
      <c r="J223" s="218"/>
      <c r="K223" s="218"/>
      <c r="L223" s="218"/>
    </row>
    <row r="224" spans="3:12" hidden="1" x14ac:dyDescent="0.25">
      <c r="C224" s="219"/>
      <c r="D224" s="239" t="s">
        <v>90</v>
      </c>
      <c r="E224" s="238" t="s">
        <v>82</v>
      </c>
      <c r="F224" s="217" t="s">
        <v>91</v>
      </c>
      <c r="G224" s="218"/>
      <c r="H224" s="184"/>
      <c r="I224" s="218"/>
      <c r="J224" s="218"/>
      <c r="K224" s="218"/>
      <c r="L224" s="218"/>
    </row>
    <row r="225" spans="3:12" hidden="1" x14ac:dyDescent="0.25">
      <c r="C225" s="219"/>
      <c r="D225" s="239" t="s">
        <v>334</v>
      </c>
      <c r="E225" s="238" t="s">
        <v>119</v>
      </c>
      <c r="F225" s="217" t="s">
        <v>335</v>
      </c>
      <c r="G225" s="218"/>
      <c r="H225" s="184"/>
      <c r="I225" s="218"/>
      <c r="J225" s="218"/>
      <c r="K225" s="218"/>
      <c r="L225" s="218"/>
    </row>
    <row r="226" spans="3:12" hidden="1" x14ac:dyDescent="0.25">
      <c r="C226" s="215" t="s">
        <v>92</v>
      </c>
      <c r="D226" s="236" t="s">
        <v>93</v>
      </c>
      <c r="E226" s="237" t="s">
        <v>82</v>
      </c>
      <c r="F226" s="217" t="s">
        <v>35</v>
      </c>
      <c r="G226" s="218"/>
      <c r="H226" s="184"/>
      <c r="I226" s="218"/>
      <c r="J226" s="218"/>
      <c r="K226" s="218"/>
      <c r="L226" s="218"/>
    </row>
    <row r="227" spans="3:12" hidden="1" x14ac:dyDescent="0.25">
      <c r="C227" s="219"/>
      <c r="D227" s="220" t="s">
        <v>94</v>
      </c>
      <c r="E227" s="238" t="s">
        <v>82</v>
      </c>
      <c r="F227" s="217" t="s">
        <v>37</v>
      </c>
      <c r="G227" s="218"/>
      <c r="H227" s="184"/>
      <c r="I227" s="218"/>
      <c r="J227" s="218"/>
      <c r="K227" s="218"/>
      <c r="L227" s="218"/>
    </row>
    <row r="228" spans="3:12" hidden="1" x14ac:dyDescent="0.25">
      <c r="C228" s="219"/>
      <c r="D228" s="220" t="s">
        <v>95</v>
      </c>
      <c r="E228" s="238" t="s">
        <v>82</v>
      </c>
      <c r="F228" s="217" t="s">
        <v>39</v>
      </c>
      <c r="G228" s="218"/>
      <c r="H228" s="184"/>
      <c r="I228" s="218"/>
      <c r="J228" s="218"/>
      <c r="K228" s="218"/>
      <c r="L228" s="218"/>
    </row>
    <row r="229" spans="3:12" hidden="1" x14ac:dyDescent="0.25">
      <c r="C229" s="215" t="s">
        <v>96</v>
      </c>
      <c r="D229" s="236" t="s">
        <v>97</v>
      </c>
      <c r="E229" s="237" t="s">
        <v>82</v>
      </c>
      <c r="F229" s="217" t="s">
        <v>42</v>
      </c>
      <c r="G229" s="218"/>
      <c r="H229" s="184"/>
      <c r="I229" s="218"/>
      <c r="J229" s="218"/>
      <c r="K229" s="218"/>
      <c r="L229" s="218"/>
    </row>
    <row r="230" spans="3:12" hidden="1" x14ac:dyDescent="0.25">
      <c r="C230" s="219"/>
      <c r="D230" s="220" t="s">
        <v>98</v>
      </c>
      <c r="E230" s="238" t="s">
        <v>82</v>
      </c>
      <c r="F230" s="217" t="s">
        <v>44</v>
      </c>
      <c r="G230" s="218"/>
      <c r="H230" s="184"/>
      <c r="I230" s="218"/>
      <c r="J230" s="218"/>
      <c r="K230" s="218"/>
      <c r="L230" s="218"/>
    </row>
    <row r="231" spans="3:12" hidden="1" x14ac:dyDescent="0.25">
      <c r="C231" s="219"/>
      <c r="D231" s="220" t="s">
        <v>99</v>
      </c>
      <c r="E231" s="238" t="s">
        <v>82</v>
      </c>
      <c r="F231" s="217" t="s">
        <v>46</v>
      </c>
      <c r="G231" s="218"/>
      <c r="H231" s="184"/>
      <c r="I231" s="218"/>
      <c r="J231" s="218"/>
      <c r="K231" s="218"/>
      <c r="L231" s="218"/>
    </row>
    <row r="232" spans="3:12" hidden="1" x14ac:dyDescent="0.25">
      <c r="C232" s="215" t="s">
        <v>100</v>
      </c>
      <c r="D232" s="236" t="s">
        <v>101</v>
      </c>
      <c r="E232" s="237" t="s">
        <v>82</v>
      </c>
      <c r="F232" s="217" t="s">
        <v>51</v>
      </c>
      <c r="G232" s="218"/>
      <c r="H232" s="184"/>
      <c r="I232" s="218"/>
      <c r="J232" s="218"/>
      <c r="K232" s="218"/>
      <c r="L232" s="218"/>
    </row>
    <row r="233" spans="3:12" hidden="1" x14ac:dyDescent="0.25">
      <c r="C233" s="219"/>
      <c r="D233" s="220" t="s">
        <v>52</v>
      </c>
      <c r="E233" s="238" t="s">
        <v>82</v>
      </c>
      <c r="F233" s="217" t="s">
        <v>53</v>
      </c>
      <c r="G233" s="218"/>
      <c r="H233" s="184"/>
      <c r="I233" s="218"/>
      <c r="J233" s="218"/>
      <c r="K233" s="218"/>
      <c r="L233" s="218"/>
    </row>
    <row r="234" spans="3:12" hidden="1" x14ac:dyDescent="0.25">
      <c r="C234" s="219"/>
      <c r="D234" s="220" t="s">
        <v>54</v>
      </c>
      <c r="E234" s="238" t="s">
        <v>82</v>
      </c>
      <c r="F234" s="217" t="s">
        <v>55</v>
      </c>
      <c r="G234" s="218"/>
      <c r="H234" s="184"/>
      <c r="I234" s="218"/>
      <c r="J234" s="218"/>
      <c r="K234" s="218"/>
      <c r="L234" s="218"/>
    </row>
    <row r="235" spans="3:12" hidden="1" x14ac:dyDescent="0.25">
      <c r="C235" s="219"/>
      <c r="D235" s="220" t="s">
        <v>56</v>
      </c>
      <c r="E235" s="238" t="s">
        <v>82</v>
      </c>
      <c r="F235" s="217" t="s">
        <v>57</v>
      </c>
      <c r="G235" s="218"/>
      <c r="H235" s="184"/>
      <c r="I235" s="218"/>
      <c r="J235" s="218"/>
      <c r="K235" s="218"/>
      <c r="L235" s="218"/>
    </row>
    <row r="236" spans="3:12" hidden="1" x14ac:dyDescent="0.25">
      <c r="C236" s="219"/>
      <c r="D236" s="220" t="s">
        <v>102</v>
      </c>
      <c r="E236" s="238" t="s">
        <v>82</v>
      </c>
      <c r="F236" s="217" t="s">
        <v>59</v>
      </c>
      <c r="G236" s="218"/>
      <c r="H236" s="184"/>
      <c r="I236" s="218"/>
      <c r="J236" s="218"/>
      <c r="K236" s="218"/>
      <c r="L236" s="218"/>
    </row>
    <row r="237" spans="3:12" hidden="1" x14ac:dyDescent="0.25">
      <c r="C237" s="219"/>
      <c r="D237" s="220" t="s">
        <v>103</v>
      </c>
      <c r="E237" s="238" t="s">
        <v>82</v>
      </c>
      <c r="F237" s="217" t="s">
        <v>61</v>
      </c>
      <c r="G237" s="218"/>
      <c r="H237" s="184"/>
      <c r="I237" s="218"/>
      <c r="J237" s="218"/>
      <c r="K237" s="218"/>
      <c r="L237" s="218"/>
    </row>
    <row r="238" spans="3:12" hidden="1" x14ac:dyDescent="0.25">
      <c r="C238" s="219"/>
      <c r="D238" s="220" t="s">
        <v>104</v>
      </c>
      <c r="E238" s="238" t="s">
        <v>82</v>
      </c>
      <c r="F238" s="217" t="s">
        <v>63</v>
      </c>
      <c r="G238" s="218"/>
      <c r="H238" s="184"/>
      <c r="I238" s="218"/>
      <c r="J238" s="218"/>
      <c r="K238" s="218"/>
      <c r="L238" s="218"/>
    </row>
    <row r="239" spans="3:12" hidden="1" x14ac:dyDescent="0.25">
      <c r="C239" s="219"/>
      <c r="D239" s="220" t="s">
        <v>105</v>
      </c>
      <c r="E239" s="238" t="s">
        <v>82</v>
      </c>
      <c r="F239" s="217" t="s">
        <v>106</v>
      </c>
      <c r="G239" s="218"/>
      <c r="H239" s="184"/>
      <c r="I239" s="218"/>
      <c r="J239" s="218"/>
      <c r="K239" s="218"/>
      <c r="L239" s="218"/>
    </row>
    <row r="240" spans="3:12" hidden="1" x14ac:dyDescent="0.25">
      <c r="C240" s="219"/>
      <c r="D240" s="220" t="s">
        <v>60</v>
      </c>
      <c r="E240" s="238" t="s">
        <v>82</v>
      </c>
      <c r="F240" s="217" t="s">
        <v>336</v>
      </c>
      <c r="G240" s="218"/>
      <c r="H240" s="184"/>
      <c r="I240" s="218"/>
      <c r="J240" s="218"/>
      <c r="K240" s="218"/>
      <c r="L240" s="218"/>
    </row>
    <row r="241" spans="3:12" hidden="1" x14ac:dyDescent="0.25">
      <c r="C241" s="219"/>
      <c r="D241" s="220" t="s">
        <v>62</v>
      </c>
      <c r="E241" s="240" t="s">
        <v>82</v>
      </c>
      <c r="F241" s="217" t="s">
        <v>337</v>
      </c>
      <c r="G241" s="218"/>
      <c r="H241" s="184"/>
      <c r="I241" s="218"/>
      <c r="J241" s="218"/>
      <c r="K241" s="218"/>
      <c r="L241" s="218"/>
    </row>
    <row r="242" spans="3:12" ht="36" hidden="1" x14ac:dyDescent="0.25">
      <c r="C242" s="241" t="s">
        <v>107</v>
      </c>
      <c r="D242" s="110" t="s">
        <v>108</v>
      </c>
      <c r="E242" s="240" t="s">
        <v>20</v>
      </c>
      <c r="F242" s="217" t="s">
        <v>66</v>
      </c>
      <c r="G242" s="218"/>
      <c r="H242" s="184"/>
      <c r="I242" s="218"/>
      <c r="J242" s="218"/>
      <c r="K242" s="218"/>
      <c r="L242" s="218"/>
    </row>
    <row r="243" spans="3:12" hidden="1" x14ac:dyDescent="0.25">
      <c r="C243" s="219"/>
      <c r="D243" s="220" t="s">
        <v>109</v>
      </c>
      <c r="E243" s="240" t="s">
        <v>82</v>
      </c>
      <c r="F243" s="217" t="s">
        <v>68</v>
      </c>
      <c r="G243" s="218"/>
      <c r="H243" s="184"/>
      <c r="I243" s="218"/>
      <c r="J243" s="218"/>
      <c r="K243" s="218"/>
      <c r="L243" s="218"/>
    </row>
    <row r="244" spans="3:12" hidden="1" x14ac:dyDescent="0.25">
      <c r="C244" s="219"/>
      <c r="D244" s="220" t="s">
        <v>110</v>
      </c>
      <c r="E244" s="240" t="s">
        <v>82</v>
      </c>
      <c r="F244" s="217" t="s">
        <v>70</v>
      </c>
      <c r="G244" s="218"/>
      <c r="H244" s="184"/>
      <c r="I244" s="218"/>
      <c r="J244" s="218"/>
      <c r="K244" s="218"/>
      <c r="L244" s="218"/>
    </row>
    <row r="245" spans="3:12" hidden="1" x14ac:dyDescent="0.25">
      <c r="C245" s="219"/>
      <c r="D245" s="220" t="s">
        <v>111</v>
      </c>
      <c r="E245" s="238" t="s">
        <v>82</v>
      </c>
      <c r="F245" s="217" t="s">
        <v>112</v>
      </c>
      <c r="G245" s="218"/>
      <c r="H245" s="184"/>
      <c r="I245" s="218"/>
      <c r="J245" s="218"/>
      <c r="K245" s="218"/>
      <c r="L245" s="218"/>
    </row>
    <row r="246" spans="3:12" hidden="1" x14ac:dyDescent="0.25">
      <c r="C246" s="219"/>
      <c r="D246" s="220" t="s">
        <v>113</v>
      </c>
      <c r="E246" s="238" t="s">
        <v>82</v>
      </c>
      <c r="F246" s="217" t="s">
        <v>114</v>
      </c>
      <c r="G246" s="218"/>
      <c r="H246" s="184"/>
      <c r="I246" s="218"/>
      <c r="J246" s="218"/>
      <c r="K246" s="218"/>
      <c r="L246" s="218"/>
    </row>
    <row r="247" spans="3:12" hidden="1" x14ac:dyDescent="0.25">
      <c r="C247" s="219"/>
      <c r="D247" s="220" t="s">
        <v>115</v>
      </c>
      <c r="E247" s="238" t="s">
        <v>82</v>
      </c>
      <c r="F247" s="217" t="s">
        <v>116</v>
      </c>
      <c r="G247" s="218"/>
      <c r="H247" s="184"/>
      <c r="I247" s="218"/>
      <c r="J247" s="218"/>
      <c r="K247" s="218"/>
      <c r="L247" s="218"/>
    </row>
    <row r="248" spans="3:12" hidden="1" x14ac:dyDescent="0.2">
      <c r="C248" s="219"/>
      <c r="D248" s="242" t="s">
        <v>78</v>
      </c>
      <c r="E248" s="243" t="s">
        <v>82</v>
      </c>
      <c r="F248" s="244" t="s">
        <v>79</v>
      </c>
      <c r="G248" s="218"/>
      <c r="H248" s="184"/>
      <c r="I248" s="218"/>
      <c r="J248" s="218"/>
      <c r="K248" s="218"/>
      <c r="L248" s="218"/>
    </row>
    <row r="249" spans="3:12" hidden="1" x14ac:dyDescent="0.25">
      <c r="C249" s="212" t="s">
        <v>117</v>
      </c>
      <c r="D249" s="245" t="s">
        <v>118</v>
      </c>
      <c r="E249" s="213" t="s">
        <v>119</v>
      </c>
      <c r="F249" s="213" t="s">
        <v>23</v>
      </c>
      <c r="G249" s="213"/>
      <c r="H249" s="36"/>
      <c r="I249" s="36"/>
      <c r="J249" s="36"/>
      <c r="K249" s="36"/>
      <c r="L249" s="36"/>
    </row>
    <row r="250" spans="3:12" hidden="1" x14ac:dyDescent="0.25">
      <c r="C250" s="215" t="s">
        <v>120</v>
      </c>
      <c r="D250" s="236" t="s">
        <v>121</v>
      </c>
      <c r="E250" s="238" t="s">
        <v>119</v>
      </c>
      <c r="F250" s="217" t="s">
        <v>23</v>
      </c>
      <c r="G250" s="218"/>
      <c r="H250" s="184"/>
      <c r="I250" s="218"/>
      <c r="J250" s="218"/>
      <c r="K250" s="218"/>
      <c r="L250" s="218"/>
    </row>
    <row r="251" spans="3:12" hidden="1" x14ac:dyDescent="0.25">
      <c r="C251" s="219"/>
      <c r="D251" s="220" t="s">
        <v>122</v>
      </c>
      <c r="E251" s="238" t="s">
        <v>119</v>
      </c>
      <c r="F251" s="217" t="s">
        <v>26</v>
      </c>
      <c r="G251" s="218"/>
      <c r="H251" s="184"/>
      <c r="I251" s="218"/>
      <c r="J251" s="218"/>
      <c r="K251" s="218"/>
      <c r="L251" s="218"/>
    </row>
    <row r="252" spans="3:12" hidden="1" x14ac:dyDescent="0.25">
      <c r="C252" s="219"/>
      <c r="D252" s="220" t="s">
        <v>338</v>
      </c>
      <c r="E252" s="238" t="s">
        <v>119</v>
      </c>
      <c r="F252" s="217" t="s">
        <v>29</v>
      </c>
      <c r="G252" s="218"/>
      <c r="H252" s="184"/>
      <c r="I252" s="218"/>
      <c r="J252" s="218"/>
      <c r="K252" s="218"/>
      <c r="L252" s="218"/>
    </row>
    <row r="253" spans="3:12" ht="48" hidden="1" x14ac:dyDescent="0.25">
      <c r="C253" s="219"/>
      <c r="D253" s="220" t="s">
        <v>339</v>
      </c>
      <c r="E253" s="238" t="s">
        <v>119</v>
      </c>
      <c r="F253" s="217" t="s">
        <v>32</v>
      </c>
      <c r="G253" s="218"/>
      <c r="H253" s="184"/>
      <c r="I253" s="218"/>
      <c r="J253" s="218"/>
      <c r="K253" s="218"/>
      <c r="L253" s="218"/>
    </row>
    <row r="254" spans="3:12" ht="36" hidden="1" x14ac:dyDescent="0.25">
      <c r="C254" s="219"/>
      <c r="D254" s="220" t="s">
        <v>340</v>
      </c>
      <c r="E254" s="238" t="s">
        <v>119</v>
      </c>
      <c r="F254" s="217" t="s">
        <v>87</v>
      </c>
      <c r="G254" s="218"/>
      <c r="H254" s="184"/>
      <c r="I254" s="218"/>
      <c r="J254" s="218"/>
      <c r="K254" s="218"/>
      <c r="L254" s="218"/>
    </row>
    <row r="255" spans="3:12" ht="24" hidden="1" x14ac:dyDescent="0.25">
      <c r="C255" s="219"/>
      <c r="D255" s="220" t="s">
        <v>341</v>
      </c>
      <c r="E255" s="238" t="s">
        <v>119</v>
      </c>
      <c r="F255" s="217" t="s">
        <v>89</v>
      </c>
      <c r="G255" s="218"/>
      <c r="H255" s="184"/>
      <c r="I255" s="218"/>
      <c r="J255" s="218"/>
      <c r="K255" s="218"/>
      <c r="L255" s="218"/>
    </row>
    <row r="256" spans="3:12" hidden="1" x14ac:dyDescent="0.25">
      <c r="C256" s="219"/>
      <c r="D256" s="220" t="s">
        <v>342</v>
      </c>
      <c r="E256" s="238" t="s">
        <v>119</v>
      </c>
      <c r="F256" s="217" t="s">
        <v>91</v>
      </c>
      <c r="G256" s="218"/>
      <c r="H256" s="184"/>
      <c r="I256" s="218"/>
      <c r="J256" s="218"/>
      <c r="K256" s="218"/>
      <c r="L256" s="218"/>
    </row>
    <row r="257" spans="3:12" hidden="1" x14ac:dyDescent="0.25">
      <c r="C257" s="215" t="s">
        <v>125</v>
      </c>
      <c r="D257" s="236" t="s">
        <v>126</v>
      </c>
      <c r="E257" s="237" t="s">
        <v>119</v>
      </c>
      <c r="F257" s="217" t="s">
        <v>35</v>
      </c>
      <c r="G257" s="218"/>
      <c r="H257" s="184"/>
      <c r="I257" s="218"/>
      <c r="J257" s="218"/>
      <c r="K257" s="218"/>
      <c r="L257" s="218"/>
    </row>
    <row r="258" spans="3:12" hidden="1" x14ac:dyDescent="0.25">
      <c r="C258" s="219"/>
      <c r="D258" s="220" t="s">
        <v>127</v>
      </c>
      <c r="E258" s="238" t="s">
        <v>119</v>
      </c>
      <c r="F258" s="217" t="s">
        <v>37</v>
      </c>
      <c r="G258" s="218"/>
      <c r="H258" s="184"/>
      <c r="I258" s="218"/>
      <c r="J258" s="218"/>
      <c r="K258" s="218"/>
      <c r="L258" s="218"/>
    </row>
    <row r="259" spans="3:12" hidden="1" x14ac:dyDescent="0.25">
      <c r="C259" s="219"/>
      <c r="D259" s="220" t="s">
        <v>128</v>
      </c>
      <c r="E259" s="238" t="s">
        <v>119</v>
      </c>
      <c r="F259" s="217" t="s">
        <v>39</v>
      </c>
      <c r="G259" s="218"/>
      <c r="H259" s="184"/>
      <c r="I259" s="218"/>
      <c r="J259" s="218"/>
      <c r="K259" s="218"/>
      <c r="L259" s="218"/>
    </row>
    <row r="260" spans="3:12" hidden="1" x14ac:dyDescent="0.25">
      <c r="C260" s="219"/>
      <c r="D260" s="220" t="s">
        <v>129</v>
      </c>
      <c r="E260" s="238" t="s">
        <v>119</v>
      </c>
      <c r="F260" s="217" t="s">
        <v>130</v>
      </c>
      <c r="G260" s="218"/>
      <c r="H260" s="184"/>
      <c r="I260" s="218"/>
      <c r="J260" s="218"/>
      <c r="K260" s="218"/>
      <c r="L260" s="218"/>
    </row>
    <row r="261" spans="3:12" hidden="1" x14ac:dyDescent="0.25">
      <c r="C261" s="219"/>
      <c r="D261" s="220" t="s">
        <v>131</v>
      </c>
      <c r="E261" s="240" t="s">
        <v>119</v>
      </c>
      <c r="F261" s="217" t="s">
        <v>132</v>
      </c>
      <c r="G261" s="218"/>
      <c r="H261" s="184"/>
      <c r="I261" s="218"/>
      <c r="J261" s="218"/>
      <c r="K261" s="218"/>
      <c r="L261" s="218"/>
    </row>
    <row r="262" spans="3:12" hidden="1" x14ac:dyDescent="0.25">
      <c r="C262" s="219"/>
      <c r="D262" s="220" t="s">
        <v>133</v>
      </c>
      <c r="E262" s="240" t="s">
        <v>119</v>
      </c>
      <c r="F262" s="217" t="s">
        <v>134</v>
      </c>
      <c r="G262" s="218"/>
      <c r="H262" s="184"/>
      <c r="I262" s="218"/>
      <c r="J262" s="218"/>
      <c r="K262" s="218"/>
      <c r="L262" s="218"/>
    </row>
    <row r="263" spans="3:12" ht="24" hidden="1" x14ac:dyDescent="0.25">
      <c r="C263" s="182" t="s">
        <v>343</v>
      </c>
      <c r="D263" s="110" t="s">
        <v>344</v>
      </c>
      <c r="E263" s="240" t="s">
        <v>119</v>
      </c>
      <c r="F263" s="217" t="s">
        <v>42</v>
      </c>
      <c r="G263" s="218"/>
      <c r="H263" s="184"/>
      <c r="I263" s="218"/>
      <c r="J263" s="218"/>
      <c r="K263" s="218"/>
      <c r="L263" s="218"/>
    </row>
    <row r="264" spans="3:12" hidden="1" x14ac:dyDescent="0.25">
      <c r="C264" s="219"/>
      <c r="D264" s="220" t="s">
        <v>345</v>
      </c>
      <c r="E264" s="240" t="s">
        <v>119</v>
      </c>
      <c r="F264" s="217" t="s">
        <v>44</v>
      </c>
      <c r="G264" s="218"/>
      <c r="H264" s="184"/>
      <c r="I264" s="218"/>
      <c r="J264" s="218"/>
      <c r="K264" s="218"/>
      <c r="L264" s="218"/>
    </row>
    <row r="265" spans="3:12" hidden="1" x14ac:dyDescent="0.25">
      <c r="C265" s="219"/>
      <c r="D265" s="220" t="s">
        <v>346</v>
      </c>
      <c r="E265" s="240" t="s">
        <v>119</v>
      </c>
      <c r="F265" s="217" t="s">
        <v>46</v>
      </c>
      <c r="G265" s="218"/>
      <c r="H265" s="184"/>
      <c r="I265" s="218"/>
      <c r="J265" s="218"/>
      <c r="K265" s="218"/>
      <c r="L265" s="218"/>
    </row>
    <row r="266" spans="3:12" hidden="1" x14ac:dyDescent="0.25">
      <c r="C266" s="219"/>
      <c r="D266" s="220" t="s">
        <v>347</v>
      </c>
      <c r="E266" s="238" t="s">
        <v>119</v>
      </c>
      <c r="F266" s="217" t="s">
        <v>47</v>
      </c>
      <c r="G266" s="218"/>
      <c r="H266" s="184"/>
      <c r="I266" s="218"/>
      <c r="J266" s="218"/>
      <c r="K266" s="218"/>
      <c r="L266" s="218"/>
    </row>
    <row r="267" spans="3:12" hidden="1" x14ac:dyDescent="0.25">
      <c r="C267" s="219"/>
      <c r="D267" s="220" t="s">
        <v>348</v>
      </c>
      <c r="E267" s="238" t="s">
        <v>119</v>
      </c>
      <c r="F267" s="217" t="s">
        <v>48</v>
      </c>
      <c r="G267" s="218"/>
      <c r="H267" s="184"/>
      <c r="I267" s="218"/>
      <c r="J267" s="218"/>
      <c r="K267" s="218"/>
      <c r="L267" s="218"/>
    </row>
    <row r="268" spans="3:12" hidden="1" x14ac:dyDescent="0.25">
      <c r="C268" s="219"/>
      <c r="D268" s="220"/>
      <c r="E268" s="238"/>
      <c r="F268" s="217"/>
      <c r="G268" s="218"/>
      <c r="H268" s="184"/>
      <c r="I268" s="218"/>
      <c r="J268" s="218"/>
      <c r="K268" s="218"/>
      <c r="L268" s="218"/>
    </row>
    <row r="269" spans="3:12" hidden="1" x14ac:dyDescent="0.2">
      <c r="C269" s="219"/>
      <c r="D269" s="242" t="s">
        <v>78</v>
      </c>
      <c r="E269" s="243" t="s">
        <v>119</v>
      </c>
      <c r="F269" s="244" t="s">
        <v>79</v>
      </c>
      <c r="G269" s="218"/>
      <c r="H269" s="184"/>
      <c r="I269" s="218"/>
      <c r="J269" s="218"/>
      <c r="K269" s="218"/>
      <c r="L269" s="218"/>
    </row>
    <row r="270" spans="3:12" ht="60" hidden="1" x14ac:dyDescent="0.25">
      <c r="C270" s="212" t="s">
        <v>135</v>
      </c>
      <c r="D270" s="36" t="s">
        <v>349</v>
      </c>
      <c r="E270" s="235" t="s">
        <v>137</v>
      </c>
      <c r="F270" s="213" t="s">
        <v>23</v>
      </c>
      <c r="G270" s="213"/>
      <c r="H270" s="36"/>
      <c r="I270" s="36"/>
      <c r="J270" s="36"/>
      <c r="K270" s="36"/>
      <c r="L270" s="36"/>
    </row>
    <row r="271" spans="3:12" hidden="1" x14ac:dyDescent="0.25">
      <c r="C271" s="215" t="s">
        <v>138</v>
      </c>
      <c r="D271" s="216" t="s">
        <v>350</v>
      </c>
      <c r="E271" s="238" t="s">
        <v>137</v>
      </c>
      <c r="F271" s="217" t="s">
        <v>23</v>
      </c>
      <c r="G271" s="218"/>
      <c r="H271" s="184"/>
      <c r="I271" s="218"/>
      <c r="J271" s="218"/>
      <c r="K271" s="218"/>
      <c r="L271" s="218"/>
    </row>
    <row r="272" spans="3:12" hidden="1" x14ac:dyDescent="0.25">
      <c r="C272" s="215"/>
      <c r="D272" s="246" t="s">
        <v>351</v>
      </c>
      <c r="E272" s="238" t="s">
        <v>137</v>
      </c>
      <c r="F272" s="217" t="s">
        <v>26</v>
      </c>
      <c r="G272" s="218"/>
      <c r="H272" s="184"/>
      <c r="I272" s="218"/>
      <c r="J272" s="218"/>
      <c r="K272" s="218"/>
      <c r="L272" s="218"/>
    </row>
    <row r="273" spans="3:12" hidden="1" x14ac:dyDescent="0.25">
      <c r="C273" s="215"/>
      <c r="D273" s="246" t="s">
        <v>352</v>
      </c>
      <c r="E273" s="238" t="s">
        <v>137</v>
      </c>
      <c r="F273" s="217" t="s">
        <v>29</v>
      </c>
      <c r="G273" s="218"/>
      <c r="H273" s="184"/>
      <c r="I273" s="218"/>
      <c r="J273" s="218"/>
      <c r="K273" s="218"/>
      <c r="L273" s="218"/>
    </row>
    <row r="274" spans="3:12" hidden="1" x14ac:dyDescent="0.25">
      <c r="C274" s="215"/>
      <c r="D274" s="246" t="s">
        <v>353</v>
      </c>
      <c r="E274" s="238" t="s">
        <v>137</v>
      </c>
      <c r="F274" s="217" t="s">
        <v>32</v>
      </c>
      <c r="G274" s="218"/>
      <c r="H274" s="184"/>
      <c r="I274" s="218"/>
      <c r="J274" s="218"/>
      <c r="K274" s="218"/>
      <c r="L274" s="218"/>
    </row>
    <row r="275" spans="3:12" hidden="1" x14ac:dyDescent="0.25">
      <c r="C275" s="215"/>
      <c r="D275" s="246" t="s">
        <v>354</v>
      </c>
      <c r="E275" s="238" t="s">
        <v>137</v>
      </c>
      <c r="F275" s="217" t="s">
        <v>87</v>
      </c>
      <c r="G275" s="218"/>
      <c r="H275" s="184"/>
      <c r="I275" s="218"/>
      <c r="J275" s="218"/>
      <c r="K275" s="218"/>
      <c r="L275" s="218"/>
    </row>
    <row r="276" spans="3:12" hidden="1" x14ac:dyDescent="0.25">
      <c r="C276" s="215"/>
      <c r="D276" s="246" t="s">
        <v>355</v>
      </c>
      <c r="E276" s="238" t="s">
        <v>137</v>
      </c>
      <c r="F276" s="217" t="s">
        <v>89</v>
      </c>
      <c r="G276" s="218"/>
      <c r="H276" s="184"/>
      <c r="I276" s="218"/>
      <c r="J276" s="218"/>
      <c r="K276" s="218"/>
      <c r="L276" s="218"/>
    </row>
    <row r="277" spans="3:12" hidden="1" x14ac:dyDescent="0.25">
      <c r="C277" s="215"/>
      <c r="D277" s="246" t="s">
        <v>356</v>
      </c>
      <c r="E277" s="238" t="s">
        <v>137</v>
      </c>
      <c r="F277" s="217" t="s">
        <v>91</v>
      </c>
      <c r="G277" s="218"/>
      <c r="H277" s="184"/>
      <c r="I277" s="218"/>
      <c r="J277" s="218"/>
      <c r="K277" s="218"/>
      <c r="L277" s="218"/>
    </row>
    <row r="278" spans="3:12" hidden="1" x14ac:dyDescent="0.25">
      <c r="C278" s="215" t="s">
        <v>144</v>
      </c>
      <c r="D278" s="220" t="s">
        <v>145</v>
      </c>
      <c r="E278" s="237" t="s">
        <v>137</v>
      </c>
      <c r="F278" s="217" t="s">
        <v>35</v>
      </c>
      <c r="G278" s="218"/>
      <c r="H278" s="184"/>
      <c r="I278" s="218"/>
      <c r="J278" s="218"/>
      <c r="K278" s="218"/>
      <c r="L278" s="218"/>
    </row>
    <row r="279" spans="3:12" hidden="1" x14ac:dyDescent="0.25">
      <c r="C279" s="219"/>
      <c r="D279" s="220" t="s">
        <v>146</v>
      </c>
      <c r="E279" s="238" t="s">
        <v>137</v>
      </c>
      <c r="F279" s="217" t="s">
        <v>37</v>
      </c>
      <c r="G279" s="218"/>
      <c r="H279" s="184"/>
      <c r="I279" s="218"/>
      <c r="J279" s="218"/>
      <c r="K279" s="218"/>
      <c r="L279" s="218"/>
    </row>
    <row r="280" spans="3:12" hidden="1" x14ac:dyDescent="0.25">
      <c r="C280" s="219"/>
      <c r="D280" s="220" t="s">
        <v>147</v>
      </c>
      <c r="E280" s="238" t="s">
        <v>137</v>
      </c>
      <c r="F280" s="217" t="s">
        <v>39</v>
      </c>
      <c r="G280" s="218"/>
      <c r="H280" s="184"/>
      <c r="I280" s="218"/>
      <c r="J280" s="218"/>
      <c r="K280" s="218"/>
      <c r="L280" s="218"/>
    </row>
    <row r="281" spans="3:12" hidden="1" x14ac:dyDescent="0.25">
      <c r="C281" s="215" t="s">
        <v>148</v>
      </c>
      <c r="D281" s="220" t="s">
        <v>149</v>
      </c>
      <c r="E281" s="237" t="s">
        <v>137</v>
      </c>
      <c r="F281" s="217" t="s">
        <v>42</v>
      </c>
      <c r="G281" s="218"/>
      <c r="H281" s="184"/>
      <c r="I281" s="218"/>
      <c r="J281" s="218"/>
      <c r="K281" s="218"/>
      <c r="L281" s="218"/>
    </row>
    <row r="282" spans="3:12" hidden="1" x14ac:dyDescent="0.25">
      <c r="C282" s="219"/>
      <c r="D282" s="220" t="s">
        <v>150</v>
      </c>
      <c r="E282" s="238" t="s">
        <v>137</v>
      </c>
      <c r="F282" s="217" t="s">
        <v>44</v>
      </c>
      <c r="G282" s="218"/>
      <c r="H282" s="184"/>
      <c r="I282" s="218"/>
      <c r="J282" s="218"/>
      <c r="K282" s="218"/>
      <c r="L282" s="218"/>
    </row>
    <row r="283" spans="3:12" hidden="1" x14ac:dyDescent="0.25">
      <c r="C283" s="219"/>
      <c r="D283" s="220" t="s">
        <v>151</v>
      </c>
      <c r="E283" s="238" t="s">
        <v>137</v>
      </c>
      <c r="F283" s="217" t="s">
        <v>46</v>
      </c>
      <c r="G283" s="218"/>
      <c r="H283" s="184"/>
      <c r="I283" s="218"/>
      <c r="J283" s="218"/>
      <c r="K283" s="218"/>
      <c r="L283" s="218"/>
    </row>
    <row r="284" spans="3:12" hidden="1" x14ac:dyDescent="0.25">
      <c r="C284" s="219"/>
      <c r="D284" s="220" t="s">
        <v>152</v>
      </c>
      <c r="E284" s="238" t="s">
        <v>137</v>
      </c>
      <c r="F284" s="217" t="s">
        <v>47</v>
      </c>
      <c r="G284" s="218"/>
      <c r="H284" s="184"/>
      <c r="I284" s="218"/>
      <c r="J284" s="218"/>
      <c r="K284" s="218"/>
      <c r="L284" s="218"/>
    </row>
    <row r="285" spans="3:12" hidden="1" x14ac:dyDescent="0.25">
      <c r="C285" s="219"/>
      <c r="D285" s="220" t="s">
        <v>357</v>
      </c>
      <c r="E285" s="238" t="s">
        <v>137</v>
      </c>
      <c r="F285" s="217" t="s">
        <v>48</v>
      </c>
      <c r="G285" s="218"/>
      <c r="H285" s="184"/>
      <c r="I285" s="218"/>
      <c r="J285" s="218"/>
      <c r="K285" s="218"/>
      <c r="L285" s="218"/>
    </row>
    <row r="286" spans="3:12" hidden="1" x14ac:dyDescent="0.25">
      <c r="C286" s="219"/>
      <c r="D286" s="220" t="s">
        <v>358</v>
      </c>
      <c r="E286" s="238" t="s">
        <v>137</v>
      </c>
      <c r="F286" s="217" t="s">
        <v>155</v>
      </c>
      <c r="G286" s="218"/>
      <c r="H286" s="184"/>
      <c r="I286" s="218"/>
      <c r="J286" s="218"/>
      <c r="K286" s="218"/>
      <c r="L286" s="218"/>
    </row>
    <row r="287" spans="3:12" hidden="1" x14ac:dyDescent="0.25">
      <c r="C287" s="219"/>
      <c r="D287" s="220" t="s">
        <v>156</v>
      </c>
      <c r="E287" s="238" t="s">
        <v>179</v>
      </c>
      <c r="F287" s="217" t="s">
        <v>157</v>
      </c>
      <c r="G287" s="218"/>
      <c r="H287" s="184"/>
      <c r="I287" s="218"/>
      <c r="J287" s="218"/>
      <c r="K287" s="218"/>
      <c r="L287" s="218"/>
    </row>
    <row r="288" spans="3:12" hidden="1" x14ac:dyDescent="0.25">
      <c r="C288" s="219"/>
      <c r="D288" s="220" t="s">
        <v>158</v>
      </c>
      <c r="E288" s="238" t="s">
        <v>137</v>
      </c>
      <c r="F288" s="217" t="s">
        <v>159</v>
      </c>
      <c r="G288" s="218"/>
      <c r="H288" s="184"/>
      <c r="I288" s="218"/>
      <c r="J288" s="218"/>
      <c r="K288" s="218"/>
      <c r="L288" s="218"/>
    </row>
    <row r="289" spans="3:12" hidden="1" x14ac:dyDescent="0.25">
      <c r="C289" s="219"/>
      <c r="D289" s="220" t="s">
        <v>160</v>
      </c>
      <c r="E289" s="238" t="s">
        <v>137</v>
      </c>
      <c r="F289" s="217" t="s">
        <v>161</v>
      </c>
      <c r="G289" s="218"/>
      <c r="H289" s="184"/>
      <c r="I289" s="218"/>
      <c r="J289" s="218"/>
      <c r="K289" s="218"/>
      <c r="L289" s="218"/>
    </row>
    <row r="290" spans="3:12" hidden="1" x14ac:dyDescent="0.25">
      <c r="C290" s="219"/>
      <c r="D290" s="220" t="s">
        <v>162</v>
      </c>
      <c r="E290" s="238" t="s">
        <v>137</v>
      </c>
      <c r="F290" s="217" t="s">
        <v>163</v>
      </c>
      <c r="G290" s="218"/>
      <c r="H290" s="184"/>
      <c r="I290" s="218"/>
      <c r="J290" s="218"/>
      <c r="K290" s="218"/>
      <c r="L290" s="218"/>
    </row>
    <row r="291" spans="3:12" hidden="1" x14ac:dyDescent="0.25">
      <c r="C291" s="219"/>
      <c r="D291" s="220" t="s">
        <v>164</v>
      </c>
      <c r="E291" s="238" t="s">
        <v>137</v>
      </c>
      <c r="F291" s="217" t="s">
        <v>165</v>
      </c>
      <c r="G291" s="218"/>
      <c r="H291" s="184"/>
      <c r="I291" s="218"/>
      <c r="J291" s="218"/>
      <c r="K291" s="218"/>
      <c r="L291" s="218"/>
    </row>
    <row r="292" spans="3:12" hidden="1" x14ac:dyDescent="0.25">
      <c r="C292" s="219"/>
      <c r="D292" s="220" t="s">
        <v>166</v>
      </c>
      <c r="E292" s="240" t="s">
        <v>137</v>
      </c>
      <c r="F292" s="217" t="s">
        <v>167</v>
      </c>
      <c r="G292" s="218"/>
      <c r="H292" s="184"/>
      <c r="I292" s="218"/>
      <c r="J292" s="218"/>
      <c r="K292" s="218"/>
      <c r="L292" s="218"/>
    </row>
    <row r="293" spans="3:12" hidden="1" x14ac:dyDescent="0.25">
      <c r="C293" s="219"/>
      <c r="D293" s="220" t="s">
        <v>168</v>
      </c>
      <c r="E293" s="240" t="s">
        <v>137</v>
      </c>
      <c r="F293" s="217" t="s">
        <v>169</v>
      </c>
      <c r="G293" s="218"/>
      <c r="H293" s="184"/>
      <c r="I293" s="218"/>
      <c r="J293" s="218"/>
      <c r="K293" s="218"/>
      <c r="L293" s="218"/>
    </row>
    <row r="294" spans="3:12" hidden="1" x14ac:dyDescent="0.25">
      <c r="C294" s="219"/>
      <c r="D294" s="220" t="s">
        <v>170</v>
      </c>
      <c r="E294" s="240" t="s">
        <v>137</v>
      </c>
      <c r="F294" s="217" t="s">
        <v>171</v>
      </c>
      <c r="G294" s="218"/>
      <c r="H294" s="184"/>
      <c r="I294" s="218"/>
      <c r="J294" s="218"/>
      <c r="K294" s="218"/>
      <c r="L294" s="218"/>
    </row>
    <row r="295" spans="3:12" hidden="1" x14ac:dyDescent="0.25">
      <c r="C295" s="109" t="s">
        <v>172</v>
      </c>
      <c r="D295" s="110" t="s">
        <v>173</v>
      </c>
      <c r="E295" s="247" t="s">
        <v>137</v>
      </c>
      <c r="F295" s="217" t="s">
        <v>51</v>
      </c>
      <c r="G295" s="218"/>
      <c r="H295" s="184"/>
      <c r="I295" s="218"/>
      <c r="J295" s="218"/>
      <c r="K295" s="218"/>
      <c r="L295" s="218"/>
    </row>
    <row r="296" spans="3:12" hidden="1" x14ac:dyDescent="0.25">
      <c r="C296" s="109"/>
      <c r="D296" s="110" t="s">
        <v>5</v>
      </c>
      <c r="E296" s="247" t="s">
        <v>137</v>
      </c>
      <c r="F296" s="217" t="s">
        <v>53</v>
      </c>
      <c r="G296" s="218"/>
      <c r="H296" s="184"/>
      <c r="I296" s="218"/>
      <c r="J296" s="218"/>
      <c r="K296" s="218"/>
      <c r="L296" s="218"/>
    </row>
    <row r="297" spans="3:12" hidden="1" x14ac:dyDescent="0.25">
      <c r="C297" s="109"/>
      <c r="D297" s="110" t="s">
        <v>6</v>
      </c>
      <c r="E297" s="247" t="s">
        <v>137</v>
      </c>
      <c r="F297" s="217" t="s">
        <v>55</v>
      </c>
      <c r="G297" s="218"/>
      <c r="H297" s="184"/>
      <c r="I297" s="218"/>
      <c r="J297" s="218"/>
      <c r="K297" s="218"/>
      <c r="L297" s="218"/>
    </row>
    <row r="298" spans="3:12" hidden="1" x14ac:dyDescent="0.25">
      <c r="C298" s="109"/>
      <c r="D298" s="110" t="s">
        <v>7</v>
      </c>
      <c r="E298" s="247" t="s">
        <v>137</v>
      </c>
      <c r="F298" s="217" t="s">
        <v>57</v>
      </c>
      <c r="G298" s="218"/>
      <c r="H298" s="184"/>
      <c r="I298" s="218"/>
      <c r="J298" s="218"/>
      <c r="K298" s="218"/>
      <c r="L298" s="218"/>
    </row>
    <row r="299" spans="3:12" hidden="1" x14ac:dyDescent="0.25">
      <c r="C299" s="109"/>
      <c r="D299" s="110" t="s">
        <v>359</v>
      </c>
      <c r="E299" s="247" t="s">
        <v>179</v>
      </c>
      <c r="F299" s="217" t="s">
        <v>59</v>
      </c>
      <c r="G299" s="218"/>
      <c r="H299" s="184"/>
      <c r="I299" s="218"/>
      <c r="J299" s="218"/>
      <c r="K299" s="218"/>
      <c r="L299" s="218"/>
    </row>
    <row r="300" spans="3:12" hidden="1" x14ac:dyDescent="0.2">
      <c r="C300" s="219"/>
      <c r="D300" s="242" t="s">
        <v>78</v>
      </c>
      <c r="E300" s="243" t="s">
        <v>137</v>
      </c>
      <c r="F300" s="244" t="s">
        <v>79</v>
      </c>
      <c r="G300" s="218"/>
      <c r="H300" s="184"/>
      <c r="I300" s="218"/>
      <c r="J300" s="218"/>
      <c r="K300" s="218"/>
      <c r="L300" s="218"/>
    </row>
    <row r="301" spans="3:12" ht="36" hidden="1" x14ac:dyDescent="0.25">
      <c r="C301" s="212" t="s">
        <v>177</v>
      </c>
      <c r="D301" s="245" t="s">
        <v>178</v>
      </c>
      <c r="E301" s="235" t="s">
        <v>179</v>
      </c>
      <c r="F301" s="213" t="s">
        <v>23</v>
      </c>
      <c r="G301" s="213"/>
      <c r="H301" s="36"/>
      <c r="I301" s="36"/>
      <c r="J301" s="36"/>
      <c r="K301" s="36"/>
      <c r="L301" s="36"/>
    </row>
    <row r="302" spans="3:12" hidden="1" x14ac:dyDescent="0.25">
      <c r="C302" s="215" t="s">
        <v>180</v>
      </c>
      <c r="D302" s="236" t="s">
        <v>121</v>
      </c>
      <c r="E302" s="238" t="s">
        <v>179</v>
      </c>
      <c r="F302" s="217" t="s">
        <v>23</v>
      </c>
      <c r="G302" s="218"/>
      <c r="H302" s="184"/>
      <c r="I302" s="218"/>
      <c r="J302" s="218"/>
      <c r="K302" s="218"/>
      <c r="L302" s="218"/>
    </row>
    <row r="303" spans="3:12" ht="24" hidden="1" x14ac:dyDescent="0.25">
      <c r="C303" s="219"/>
      <c r="D303" s="220" t="s">
        <v>181</v>
      </c>
      <c r="E303" s="238" t="s">
        <v>179</v>
      </c>
      <c r="F303" s="217" t="s">
        <v>26</v>
      </c>
      <c r="G303" s="218"/>
      <c r="H303" s="184"/>
      <c r="I303" s="218"/>
      <c r="J303" s="218"/>
      <c r="K303" s="218"/>
      <c r="L303" s="218"/>
    </row>
    <row r="304" spans="3:12" hidden="1" x14ac:dyDescent="0.25">
      <c r="C304" s="215" t="s">
        <v>182</v>
      </c>
      <c r="D304" s="220" t="s">
        <v>145</v>
      </c>
      <c r="E304" s="238" t="s">
        <v>179</v>
      </c>
      <c r="F304" s="217" t="s">
        <v>35</v>
      </c>
      <c r="G304" s="218"/>
      <c r="H304" s="184"/>
      <c r="I304" s="218"/>
      <c r="J304" s="218"/>
      <c r="K304" s="218"/>
      <c r="L304" s="218"/>
    </row>
    <row r="305" spans="3:12" hidden="1" x14ac:dyDescent="0.25">
      <c r="C305" s="219"/>
      <c r="D305" s="220" t="s">
        <v>146</v>
      </c>
      <c r="E305" s="238" t="s">
        <v>179</v>
      </c>
      <c r="F305" s="217" t="s">
        <v>37</v>
      </c>
      <c r="G305" s="218"/>
      <c r="H305" s="184"/>
      <c r="I305" s="218"/>
      <c r="J305" s="218"/>
      <c r="K305" s="218"/>
      <c r="L305" s="218"/>
    </row>
    <row r="306" spans="3:12" hidden="1" x14ac:dyDescent="0.25">
      <c r="C306" s="219"/>
      <c r="D306" s="220" t="s">
        <v>147</v>
      </c>
      <c r="E306" s="238" t="s">
        <v>179</v>
      </c>
      <c r="F306" s="217" t="s">
        <v>39</v>
      </c>
      <c r="G306" s="218"/>
      <c r="H306" s="184"/>
      <c r="I306" s="218"/>
      <c r="J306" s="218"/>
      <c r="K306" s="218"/>
      <c r="L306" s="218"/>
    </row>
    <row r="307" spans="3:12" hidden="1" x14ac:dyDescent="0.25">
      <c r="C307" s="215" t="s">
        <v>183</v>
      </c>
      <c r="D307" s="220" t="s">
        <v>149</v>
      </c>
      <c r="E307" s="238" t="s">
        <v>179</v>
      </c>
      <c r="F307" s="217" t="s">
        <v>42</v>
      </c>
      <c r="G307" s="218"/>
      <c r="H307" s="184"/>
      <c r="I307" s="218"/>
      <c r="J307" s="218"/>
      <c r="K307" s="218"/>
      <c r="L307" s="218"/>
    </row>
    <row r="308" spans="3:12" hidden="1" x14ac:dyDescent="0.25">
      <c r="C308" s="219"/>
      <c r="D308" s="220" t="s">
        <v>150</v>
      </c>
      <c r="E308" s="238" t="s">
        <v>179</v>
      </c>
      <c r="F308" s="217" t="s">
        <v>44</v>
      </c>
      <c r="G308" s="218"/>
      <c r="H308" s="184"/>
      <c r="I308" s="218"/>
      <c r="J308" s="218"/>
      <c r="K308" s="218"/>
      <c r="L308" s="218"/>
    </row>
    <row r="309" spans="3:12" hidden="1" x14ac:dyDescent="0.25">
      <c r="C309" s="219"/>
      <c r="D309" s="220" t="s">
        <v>151</v>
      </c>
      <c r="E309" s="238" t="s">
        <v>179</v>
      </c>
      <c r="F309" s="217" t="s">
        <v>46</v>
      </c>
      <c r="G309" s="218"/>
      <c r="H309" s="184"/>
      <c r="I309" s="218"/>
      <c r="J309" s="218"/>
      <c r="K309" s="218"/>
      <c r="L309" s="218"/>
    </row>
    <row r="310" spans="3:12" hidden="1" x14ac:dyDescent="0.25">
      <c r="C310" s="219"/>
      <c r="D310" s="220" t="s">
        <v>152</v>
      </c>
      <c r="E310" s="238" t="s">
        <v>179</v>
      </c>
      <c r="F310" s="217" t="s">
        <v>47</v>
      </c>
      <c r="G310" s="218"/>
      <c r="H310" s="184"/>
      <c r="I310" s="218"/>
      <c r="J310" s="218"/>
      <c r="K310" s="218"/>
      <c r="L310" s="218"/>
    </row>
    <row r="311" spans="3:12" hidden="1" x14ac:dyDescent="0.25">
      <c r="C311" s="219"/>
      <c r="D311" s="220" t="s">
        <v>357</v>
      </c>
      <c r="E311" s="238" t="s">
        <v>179</v>
      </c>
      <c r="F311" s="217" t="s">
        <v>48</v>
      </c>
      <c r="G311" s="218"/>
      <c r="H311" s="184"/>
      <c r="I311" s="218"/>
      <c r="J311" s="218"/>
      <c r="K311" s="218"/>
      <c r="L311" s="218"/>
    </row>
    <row r="312" spans="3:12" hidden="1" x14ac:dyDescent="0.25">
      <c r="C312" s="219"/>
      <c r="D312" s="220" t="s">
        <v>358</v>
      </c>
      <c r="E312" s="238" t="s">
        <v>179</v>
      </c>
      <c r="F312" s="217" t="s">
        <v>155</v>
      </c>
      <c r="G312" s="218"/>
      <c r="H312" s="184"/>
      <c r="I312" s="218"/>
      <c r="J312" s="218"/>
      <c r="K312" s="218"/>
      <c r="L312" s="218"/>
    </row>
    <row r="313" spans="3:12" hidden="1" x14ac:dyDescent="0.25">
      <c r="C313" s="219"/>
      <c r="D313" s="220" t="s">
        <v>156</v>
      </c>
      <c r="E313" s="238" t="s">
        <v>179</v>
      </c>
      <c r="F313" s="217" t="s">
        <v>157</v>
      </c>
      <c r="G313" s="218"/>
      <c r="H313" s="184"/>
      <c r="I313" s="218"/>
      <c r="J313" s="218"/>
      <c r="K313" s="218"/>
      <c r="L313" s="218"/>
    </row>
    <row r="314" spans="3:12" hidden="1" x14ac:dyDescent="0.25">
      <c r="C314" s="219"/>
      <c r="D314" s="220" t="s">
        <v>158</v>
      </c>
      <c r="E314" s="238" t="s">
        <v>179</v>
      </c>
      <c r="F314" s="217" t="s">
        <v>159</v>
      </c>
      <c r="G314" s="218"/>
      <c r="H314" s="184"/>
      <c r="I314" s="218"/>
      <c r="J314" s="218"/>
      <c r="K314" s="218"/>
      <c r="L314" s="218"/>
    </row>
    <row r="315" spans="3:12" hidden="1" x14ac:dyDescent="0.25">
      <c r="C315" s="219"/>
      <c r="D315" s="220" t="s">
        <v>160</v>
      </c>
      <c r="E315" s="238" t="s">
        <v>179</v>
      </c>
      <c r="F315" s="217" t="s">
        <v>161</v>
      </c>
      <c r="G315" s="218"/>
      <c r="H315" s="184"/>
      <c r="I315" s="218"/>
      <c r="J315" s="218"/>
      <c r="K315" s="218"/>
      <c r="L315" s="218"/>
    </row>
    <row r="316" spans="3:12" hidden="1" x14ac:dyDescent="0.25">
      <c r="C316" s="219"/>
      <c r="D316" s="220" t="s">
        <v>162</v>
      </c>
      <c r="E316" s="238" t="s">
        <v>179</v>
      </c>
      <c r="F316" s="217" t="s">
        <v>163</v>
      </c>
      <c r="G316" s="218"/>
      <c r="H316" s="184"/>
      <c r="I316" s="218"/>
      <c r="J316" s="218"/>
      <c r="K316" s="218"/>
      <c r="L316" s="218"/>
    </row>
    <row r="317" spans="3:12" hidden="1" x14ac:dyDescent="0.25">
      <c r="C317" s="219"/>
      <c r="D317" s="220" t="s">
        <v>164</v>
      </c>
      <c r="E317" s="238" t="s">
        <v>179</v>
      </c>
      <c r="F317" s="217" t="s">
        <v>165</v>
      </c>
      <c r="G317" s="218"/>
      <c r="H317" s="184"/>
      <c r="I317" s="218"/>
      <c r="J317" s="218"/>
      <c r="K317" s="218"/>
      <c r="L317" s="218"/>
    </row>
    <row r="318" spans="3:12" hidden="1" x14ac:dyDescent="0.25">
      <c r="C318" s="219"/>
      <c r="D318" s="220" t="s">
        <v>166</v>
      </c>
      <c r="E318" s="238" t="s">
        <v>179</v>
      </c>
      <c r="F318" s="217" t="s">
        <v>167</v>
      </c>
      <c r="G318" s="218"/>
      <c r="H318" s="184"/>
      <c r="I318" s="218"/>
      <c r="J318" s="218"/>
      <c r="K318" s="218"/>
      <c r="L318" s="218"/>
    </row>
    <row r="319" spans="3:12" hidden="1" x14ac:dyDescent="0.25">
      <c r="C319" s="219"/>
      <c r="D319" s="220" t="s">
        <v>360</v>
      </c>
      <c r="E319" s="238" t="s">
        <v>179</v>
      </c>
      <c r="F319" s="217" t="s">
        <v>169</v>
      </c>
      <c r="G319" s="218"/>
      <c r="H319" s="184"/>
      <c r="I319" s="218"/>
      <c r="J319" s="218"/>
      <c r="K319" s="218"/>
      <c r="L319" s="218"/>
    </row>
    <row r="320" spans="3:12" hidden="1" x14ac:dyDescent="0.2">
      <c r="C320" s="219"/>
      <c r="D320" s="242" t="s">
        <v>78</v>
      </c>
      <c r="E320" s="243" t="s">
        <v>179</v>
      </c>
      <c r="F320" s="244" t="s">
        <v>79</v>
      </c>
      <c r="G320" s="218"/>
      <c r="H320" s="184"/>
      <c r="I320" s="218"/>
      <c r="J320" s="218"/>
      <c r="K320" s="218"/>
      <c r="L320" s="218"/>
    </row>
    <row r="321" spans="3:12" hidden="1" x14ac:dyDescent="0.2">
      <c r="C321" s="215" t="s">
        <v>361</v>
      </c>
      <c r="D321" s="220" t="s">
        <v>362</v>
      </c>
      <c r="E321" s="238" t="s">
        <v>179</v>
      </c>
      <c r="F321" s="132"/>
      <c r="G321" s="218"/>
      <c r="H321" s="184"/>
      <c r="I321" s="218"/>
      <c r="J321" s="218"/>
      <c r="K321" s="218"/>
      <c r="L321" s="218"/>
    </row>
    <row r="322" spans="3:12" hidden="1" x14ac:dyDescent="0.2">
      <c r="C322" s="219"/>
      <c r="D322" s="220" t="s">
        <v>363</v>
      </c>
      <c r="E322" s="238" t="s">
        <v>179</v>
      </c>
      <c r="F322" s="244" t="s">
        <v>53</v>
      </c>
      <c r="G322" s="218"/>
      <c r="H322" s="184"/>
      <c r="I322" s="218"/>
      <c r="J322" s="218"/>
      <c r="K322" s="218"/>
      <c r="L322" s="218"/>
    </row>
    <row r="323" spans="3:12" hidden="1" x14ac:dyDescent="0.2">
      <c r="C323" s="219"/>
      <c r="D323" s="220" t="s">
        <v>364</v>
      </c>
      <c r="E323" s="238" t="s">
        <v>179</v>
      </c>
      <c r="F323" s="244" t="s">
        <v>55</v>
      </c>
      <c r="G323" s="218"/>
      <c r="H323" s="184"/>
      <c r="I323" s="218"/>
      <c r="J323" s="218"/>
      <c r="K323" s="218"/>
      <c r="L323" s="218"/>
    </row>
    <row r="324" spans="3:12" hidden="1" x14ac:dyDescent="0.2">
      <c r="C324" s="219"/>
      <c r="D324" s="242" t="s">
        <v>78</v>
      </c>
      <c r="E324" s="243" t="s">
        <v>179</v>
      </c>
      <c r="F324" s="244" t="s">
        <v>79</v>
      </c>
      <c r="G324" s="218"/>
      <c r="H324" s="184"/>
      <c r="I324" s="218"/>
      <c r="J324" s="218"/>
      <c r="K324" s="218"/>
      <c r="L324" s="218"/>
    </row>
    <row r="325" spans="3:12" ht="24" hidden="1" x14ac:dyDescent="0.25">
      <c r="C325" s="212" t="s">
        <v>186</v>
      </c>
      <c r="D325" s="245" t="s">
        <v>187</v>
      </c>
      <c r="E325" s="235" t="s">
        <v>188</v>
      </c>
      <c r="F325" s="213"/>
      <c r="G325" s="213"/>
      <c r="H325" s="36"/>
      <c r="I325" s="36"/>
      <c r="J325" s="36"/>
      <c r="K325" s="36"/>
      <c r="L325" s="36"/>
    </row>
    <row r="326" spans="3:12" hidden="1" x14ac:dyDescent="0.25">
      <c r="C326" s="215" t="s">
        <v>189</v>
      </c>
      <c r="D326" s="236" t="s">
        <v>121</v>
      </c>
      <c r="E326" s="240" t="s">
        <v>188</v>
      </c>
      <c r="F326" s="217" t="s">
        <v>23</v>
      </c>
      <c r="G326" s="213"/>
      <c r="H326" s="36"/>
      <c r="I326" s="36"/>
      <c r="J326" s="36"/>
      <c r="K326" s="36"/>
      <c r="L326" s="36"/>
    </row>
    <row r="327" spans="3:12" hidden="1" x14ac:dyDescent="0.25">
      <c r="C327" s="219"/>
      <c r="D327" s="220" t="s">
        <v>146</v>
      </c>
      <c r="E327" s="240" t="s">
        <v>188</v>
      </c>
      <c r="F327" s="217" t="s">
        <v>26</v>
      </c>
      <c r="G327" s="218"/>
      <c r="H327" s="184"/>
      <c r="I327" s="218"/>
      <c r="J327" s="218"/>
      <c r="K327" s="218"/>
      <c r="L327" s="218"/>
    </row>
    <row r="328" spans="3:12" hidden="1" x14ac:dyDescent="0.25">
      <c r="C328" s="219"/>
      <c r="D328" s="220" t="s">
        <v>147</v>
      </c>
      <c r="E328" s="240" t="s">
        <v>188</v>
      </c>
      <c r="F328" s="217" t="s">
        <v>29</v>
      </c>
      <c r="G328" s="218"/>
      <c r="H328" s="184"/>
      <c r="I328" s="218"/>
      <c r="J328" s="218"/>
      <c r="K328" s="218"/>
      <c r="L328" s="218"/>
    </row>
    <row r="329" spans="3:12" hidden="1" x14ac:dyDescent="0.25">
      <c r="C329" s="149" t="s">
        <v>365</v>
      </c>
      <c r="D329" s="110" t="s">
        <v>366</v>
      </c>
      <c r="E329" s="240" t="s">
        <v>188</v>
      </c>
      <c r="F329" s="217" t="s">
        <v>35</v>
      </c>
      <c r="G329" s="218"/>
      <c r="H329" s="184"/>
      <c r="I329" s="218"/>
      <c r="J329" s="218"/>
      <c r="K329" s="218"/>
      <c r="L329" s="218"/>
    </row>
    <row r="330" spans="3:12" hidden="1" x14ac:dyDescent="0.25">
      <c r="C330" s="219"/>
      <c r="D330" s="220" t="s">
        <v>367</v>
      </c>
      <c r="E330" s="240" t="s">
        <v>188</v>
      </c>
      <c r="F330" s="217" t="s">
        <v>37</v>
      </c>
      <c r="G330" s="218"/>
      <c r="H330" s="184"/>
      <c r="I330" s="218"/>
      <c r="J330" s="218"/>
      <c r="K330" s="218"/>
      <c r="L330" s="218"/>
    </row>
    <row r="331" spans="3:12" hidden="1" x14ac:dyDescent="0.25">
      <c r="C331" s="219"/>
      <c r="D331" s="220" t="s">
        <v>368</v>
      </c>
      <c r="E331" s="240" t="s">
        <v>188</v>
      </c>
      <c r="F331" s="217" t="s">
        <v>39</v>
      </c>
      <c r="G331" s="218"/>
      <c r="H331" s="184"/>
      <c r="I331" s="218"/>
      <c r="J331" s="218"/>
      <c r="K331" s="218"/>
      <c r="L331" s="218"/>
    </row>
    <row r="332" spans="3:12" hidden="1" x14ac:dyDescent="0.25">
      <c r="C332" s="219"/>
      <c r="D332" s="220" t="s">
        <v>369</v>
      </c>
      <c r="E332" s="240" t="s">
        <v>188</v>
      </c>
      <c r="F332" s="217" t="s">
        <v>130</v>
      </c>
      <c r="G332" s="218"/>
      <c r="H332" s="184"/>
      <c r="I332" s="218"/>
      <c r="J332" s="218"/>
      <c r="K332" s="218"/>
      <c r="L332" s="218"/>
    </row>
    <row r="333" spans="3:12" hidden="1" x14ac:dyDescent="0.25">
      <c r="C333" s="219"/>
      <c r="D333" s="220" t="s">
        <v>370</v>
      </c>
      <c r="E333" s="240" t="s">
        <v>188</v>
      </c>
      <c r="F333" s="217" t="s">
        <v>132</v>
      </c>
      <c r="G333" s="218"/>
      <c r="H333" s="184"/>
      <c r="I333" s="218"/>
      <c r="J333" s="218"/>
      <c r="K333" s="218"/>
      <c r="L333" s="218"/>
    </row>
    <row r="334" spans="3:12" hidden="1" x14ac:dyDescent="0.25">
      <c r="C334" s="219"/>
      <c r="D334" s="220" t="s">
        <v>371</v>
      </c>
      <c r="E334" s="240" t="s">
        <v>188</v>
      </c>
      <c r="F334" s="217" t="s">
        <v>134</v>
      </c>
      <c r="G334" s="218"/>
      <c r="H334" s="184"/>
      <c r="I334" s="218"/>
      <c r="J334" s="218"/>
      <c r="K334" s="218"/>
      <c r="L334" s="218"/>
    </row>
    <row r="335" spans="3:12" hidden="1" x14ac:dyDescent="0.25">
      <c r="C335" s="219"/>
      <c r="D335" s="220" t="s">
        <v>372</v>
      </c>
      <c r="E335" s="240" t="s">
        <v>188</v>
      </c>
      <c r="F335" s="217" t="s">
        <v>373</v>
      </c>
      <c r="G335" s="218"/>
      <c r="H335" s="184"/>
      <c r="I335" s="218"/>
      <c r="J335" s="218"/>
      <c r="K335" s="218"/>
      <c r="L335" s="218"/>
    </row>
    <row r="336" spans="3:12" hidden="1" x14ac:dyDescent="0.25">
      <c r="C336" s="219"/>
      <c r="D336" s="220" t="s">
        <v>374</v>
      </c>
      <c r="E336" s="240" t="s">
        <v>188</v>
      </c>
      <c r="F336" s="217" t="s">
        <v>375</v>
      </c>
      <c r="G336" s="218"/>
      <c r="H336" s="184"/>
      <c r="I336" s="218"/>
      <c r="J336" s="218"/>
      <c r="K336" s="218"/>
      <c r="L336" s="218"/>
    </row>
    <row r="337" spans="3:12" hidden="1" x14ac:dyDescent="0.25">
      <c r="C337" s="219"/>
      <c r="D337" s="220" t="s">
        <v>376</v>
      </c>
      <c r="E337" s="240" t="s">
        <v>188</v>
      </c>
      <c r="F337" s="217" t="s">
        <v>377</v>
      </c>
      <c r="G337" s="218"/>
      <c r="H337" s="184"/>
      <c r="I337" s="218"/>
      <c r="J337" s="218"/>
      <c r="K337" s="218"/>
      <c r="L337" s="218"/>
    </row>
    <row r="338" spans="3:12" hidden="1" x14ac:dyDescent="0.25">
      <c r="C338" s="219"/>
      <c r="D338" s="220" t="s">
        <v>378</v>
      </c>
      <c r="E338" s="240" t="s">
        <v>188</v>
      </c>
      <c r="F338" s="217" t="s">
        <v>379</v>
      </c>
      <c r="G338" s="218"/>
      <c r="H338" s="184"/>
      <c r="I338" s="218"/>
      <c r="J338" s="218"/>
      <c r="K338" s="218"/>
      <c r="L338" s="218"/>
    </row>
    <row r="339" spans="3:12" hidden="1" x14ac:dyDescent="0.25">
      <c r="C339" s="219"/>
      <c r="D339" s="220" t="s">
        <v>380</v>
      </c>
      <c r="E339" s="240" t="s">
        <v>188</v>
      </c>
      <c r="F339" s="217" t="s">
        <v>381</v>
      </c>
      <c r="G339" s="218"/>
      <c r="H339" s="184"/>
      <c r="I339" s="218"/>
      <c r="J339" s="218"/>
      <c r="K339" s="218"/>
      <c r="L339" s="218"/>
    </row>
    <row r="340" spans="3:12" hidden="1" x14ac:dyDescent="0.2">
      <c r="C340" s="219"/>
      <c r="D340" s="242" t="s">
        <v>78</v>
      </c>
      <c r="E340" s="248" t="s">
        <v>188</v>
      </c>
      <c r="F340" s="244" t="s">
        <v>79</v>
      </c>
      <c r="G340" s="218"/>
      <c r="H340" s="184"/>
      <c r="I340" s="218"/>
      <c r="J340" s="218"/>
      <c r="K340" s="218"/>
      <c r="L340" s="218"/>
    </row>
    <row r="341" spans="3:12" hidden="1" x14ac:dyDescent="0.2">
      <c r="C341" s="219" t="s">
        <v>382</v>
      </c>
      <c r="D341" s="220" t="s">
        <v>362</v>
      </c>
      <c r="E341" s="240" t="s">
        <v>188</v>
      </c>
      <c r="F341" s="244"/>
      <c r="G341" s="218"/>
      <c r="H341" s="184"/>
      <c r="I341" s="218"/>
      <c r="J341" s="218"/>
      <c r="K341" s="218"/>
      <c r="L341" s="218"/>
    </row>
    <row r="342" spans="3:12" hidden="1" x14ac:dyDescent="0.2">
      <c r="C342" s="219"/>
      <c r="D342" s="220" t="s">
        <v>363</v>
      </c>
      <c r="E342" s="240" t="s">
        <v>188</v>
      </c>
      <c r="F342" s="244" t="s">
        <v>53</v>
      </c>
      <c r="G342" s="218"/>
      <c r="H342" s="184"/>
      <c r="I342" s="218"/>
      <c r="J342" s="218"/>
      <c r="K342" s="218"/>
      <c r="L342" s="218"/>
    </row>
    <row r="343" spans="3:12" hidden="1" x14ac:dyDescent="0.2">
      <c r="C343" s="219"/>
      <c r="D343" s="220" t="s">
        <v>364</v>
      </c>
      <c r="E343" s="240" t="s">
        <v>188</v>
      </c>
      <c r="F343" s="244" t="s">
        <v>55</v>
      </c>
      <c r="G343" s="218"/>
      <c r="H343" s="184"/>
      <c r="I343" s="218"/>
      <c r="J343" s="218"/>
      <c r="K343" s="218"/>
      <c r="L343" s="218"/>
    </row>
    <row r="344" spans="3:12" hidden="1" x14ac:dyDescent="0.2">
      <c r="C344" s="219"/>
      <c r="D344" s="242" t="s">
        <v>78</v>
      </c>
      <c r="E344" s="248" t="s">
        <v>188</v>
      </c>
      <c r="F344" s="244" t="s">
        <v>79</v>
      </c>
      <c r="G344" s="218"/>
      <c r="H344" s="184"/>
      <c r="I344" s="218"/>
      <c r="J344" s="218"/>
      <c r="K344" s="218"/>
      <c r="L344" s="218"/>
    </row>
    <row r="345" spans="3:12" ht="24" x14ac:dyDescent="0.2">
      <c r="C345" s="212" t="s">
        <v>192</v>
      </c>
      <c r="D345" s="245" t="s">
        <v>193</v>
      </c>
      <c r="E345" s="249" t="s">
        <v>194</v>
      </c>
      <c r="F345" s="250"/>
      <c r="G345" s="251"/>
      <c r="H345" s="252"/>
      <c r="I345" s="251"/>
      <c r="J345" s="251">
        <f>J346+J347</f>
        <v>45</v>
      </c>
      <c r="K345" s="251"/>
      <c r="L345" s="253">
        <f>L346+L347</f>
        <v>1409.81646</v>
      </c>
    </row>
    <row r="346" spans="3:12" x14ac:dyDescent="0.25">
      <c r="C346" s="215" t="s">
        <v>195</v>
      </c>
      <c r="D346" s="216" t="s">
        <v>196</v>
      </c>
      <c r="E346" s="217" t="s">
        <v>194</v>
      </c>
      <c r="F346" s="217" t="s">
        <v>26</v>
      </c>
      <c r="G346" s="218"/>
      <c r="H346" s="184">
        <v>2022</v>
      </c>
      <c r="I346" s="218"/>
      <c r="J346" s="218">
        <f>4+16</f>
        <v>20</v>
      </c>
      <c r="K346" s="218"/>
      <c r="L346" s="222">
        <f>117.685+421.284</f>
        <v>538.96900000000005</v>
      </c>
    </row>
    <row r="347" spans="3:12" x14ac:dyDescent="0.25">
      <c r="C347" s="219"/>
      <c r="D347" s="220" t="s">
        <v>197</v>
      </c>
      <c r="E347" s="217" t="s">
        <v>194</v>
      </c>
      <c r="F347" s="217" t="s">
        <v>29</v>
      </c>
      <c r="G347" s="218"/>
      <c r="H347" s="184">
        <v>2022</v>
      </c>
      <c r="I347" s="218"/>
      <c r="J347" s="218">
        <f>11+14</f>
        <v>25</v>
      </c>
      <c r="K347" s="218"/>
      <c r="L347" s="222">
        <f>394.744+476.10346</f>
        <v>870.84745999999996</v>
      </c>
    </row>
    <row r="348" spans="3:12" x14ac:dyDescent="0.25">
      <c r="C348" s="215" t="s">
        <v>198</v>
      </c>
      <c r="D348" s="216" t="s">
        <v>199</v>
      </c>
      <c r="E348" s="217" t="s">
        <v>194</v>
      </c>
      <c r="F348" s="217" t="s">
        <v>37</v>
      </c>
      <c r="G348" s="218"/>
      <c r="H348" s="184"/>
      <c r="I348" s="218"/>
      <c r="J348" s="218"/>
      <c r="K348" s="218"/>
      <c r="L348" s="222"/>
    </row>
    <row r="349" spans="3:12" x14ac:dyDescent="0.25">
      <c r="C349" s="219"/>
      <c r="D349" s="220" t="s">
        <v>200</v>
      </c>
      <c r="E349" s="217" t="s">
        <v>194</v>
      </c>
      <c r="F349" s="217" t="s">
        <v>39</v>
      </c>
      <c r="G349" s="218"/>
      <c r="H349" s="184"/>
      <c r="I349" s="218"/>
      <c r="J349" s="218"/>
      <c r="K349" s="218"/>
      <c r="L349" s="222"/>
    </row>
    <row r="350" spans="3:12" x14ac:dyDescent="0.2">
      <c r="C350" s="219"/>
      <c r="D350" s="220" t="s">
        <v>201</v>
      </c>
      <c r="E350" s="217" t="s">
        <v>194</v>
      </c>
      <c r="F350" s="217" t="s">
        <v>130</v>
      </c>
      <c r="G350" s="254"/>
      <c r="H350" s="184"/>
      <c r="I350" s="254"/>
      <c r="J350" s="254"/>
      <c r="K350" s="254"/>
      <c r="L350" s="255"/>
    </row>
    <row r="351" spans="3:12" x14ac:dyDescent="0.2">
      <c r="C351" s="256" t="s">
        <v>79</v>
      </c>
      <c r="D351" s="242" t="s">
        <v>78</v>
      </c>
      <c r="E351" s="233" t="s">
        <v>194</v>
      </c>
      <c r="F351" s="182" t="s">
        <v>79</v>
      </c>
      <c r="G351" s="257"/>
      <c r="H351" s="184"/>
      <c r="I351" s="257"/>
      <c r="J351" s="257"/>
      <c r="K351" s="258"/>
      <c r="L351" s="259"/>
    </row>
    <row r="352" spans="3:12" x14ac:dyDescent="0.2">
      <c r="C352" s="260"/>
      <c r="D352" s="183" t="s">
        <v>320</v>
      </c>
      <c r="E352" s="261"/>
      <c r="F352" s="262"/>
      <c r="G352" s="257" t="s">
        <v>314</v>
      </c>
      <c r="H352" s="184">
        <v>2022</v>
      </c>
      <c r="I352" s="257"/>
      <c r="J352" s="259">
        <v>1</v>
      </c>
      <c r="K352" s="258"/>
      <c r="L352" s="259">
        <v>26.708400000000001</v>
      </c>
    </row>
    <row r="353" spans="3:12" x14ac:dyDescent="0.2">
      <c r="C353" s="260"/>
      <c r="D353" s="183" t="s">
        <v>321</v>
      </c>
      <c r="E353" s="261"/>
      <c r="F353" s="262"/>
      <c r="G353" s="257" t="s">
        <v>317</v>
      </c>
      <c r="H353" s="184">
        <v>2022</v>
      </c>
      <c r="I353" s="257"/>
      <c r="J353" s="259">
        <v>1</v>
      </c>
      <c r="K353" s="258"/>
      <c r="L353" s="259">
        <v>37.56</v>
      </c>
    </row>
    <row r="354" spans="3:12" x14ac:dyDescent="0.2">
      <c r="C354" s="260"/>
      <c r="D354" s="183" t="s">
        <v>322</v>
      </c>
      <c r="E354" s="261"/>
      <c r="F354" s="262"/>
      <c r="G354" s="257" t="s">
        <v>317</v>
      </c>
      <c r="H354" s="184">
        <v>2022</v>
      </c>
      <c r="I354" s="257"/>
      <c r="J354" s="259">
        <v>1</v>
      </c>
      <c r="K354" s="258"/>
      <c r="L354" s="259">
        <v>37.56</v>
      </c>
    </row>
    <row r="355" spans="3:12" x14ac:dyDescent="0.2">
      <c r="C355" s="260"/>
      <c r="D355" s="183" t="s">
        <v>323</v>
      </c>
      <c r="E355" s="261"/>
      <c r="F355" s="262"/>
      <c r="G355" s="257" t="s">
        <v>317</v>
      </c>
      <c r="H355" s="184">
        <v>2022</v>
      </c>
      <c r="I355" s="257"/>
      <c r="J355" s="259">
        <v>1</v>
      </c>
      <c r="K355" s="258"/>
      <c r="L355" s="259">
        <v>37.56</v>
      </c>
    </row>
    <row r="356" spans="3:12" x14ac:dyDescent="0.2">
      <c r="C356" s="260"/>
      <c r="D356" s="183" t="s">
        <v>324</v>
      </c>
      <c r="E356" s="261"/>
      <c r="F356" s="262"/>
      <c r="G356" s="257" t="s">
        <v>317</v>
      </c>
      <c r="H356" s="184">
        <v>2022</v>
      </c>
      <c r="I356" s="257"/>
      <c r="J356" s="259">
        <v>1</v>
      </c>
      <c r="K356" s="258"/>
      <c r="L356" s="259">
        <v>37.56</v>
      </c>
    </row>
    <row r="357" spans="3:12" x14ac:dyDescent="0.2">
      <c r="C357" s="260"/>
      <c r="D357" s="183" t="s">
        <v>325</v>
      </c>
      <c r="E357" s="261"/>
      <c r="F357" s="262"/>
      <c r="G357" s="257" t="s">
        <v>317</v>
      </c>
      <c r="H357" s="184">
        <v>2022</v>
      </c>
      <c r="I357" s="257"/>
      <c r="J357" s="259">
        <v>1</v>
      </c>
      <c r="K357" s="258"/>
      <c r="L357" s="259">
        <v>37.56</v>
      </c>
    </row>
    <row r="358" spans="3:12" x14ac:dyDescent="0.2">
      <c r="C358" s="260"/>
      <c r="D358" s="183" t="s">
        <v>326</v>
      </c>
      <c r="E358" s="261"/>
      <c r="F358" s="262"/>
      <c r="G358" s="257" t="s">
        <v>317</v>
      </c>
      <c r="H358" s="184">
        <v>2022</v>
      </c>
      <c r="I358" s="257"/>
      <c r="J358" s="259">
        <v>2</v>
      </c>
      <c r="K358" s="258"/>
      <c r="L358" s="259">
        <v>75.12</v>
      </c>
    </row>
    <row r="359" spans="3:12" x14ac:dyDescent="0.2">
      <c r="C359" s="260"/>
      <c r="D359" s="183" t="s">
        <v>327</v>
      </c>
      <c r="E359" s="261"/>
      <c r="F359" s="262"/>
      <c r="G359" s="257" t="s">
        <v>314</v>
      </c>
      <c r="H359" s="184">
        <v>2022</v>
      </c>
      <c r="I359" s="257"/>
      <c r="J359" s="259">
        <v>1</v>
      </c>
      <c r="K359" s="258"/>
      <c r="L359" s="259">
        <v>26.708400000000001</v>
      </c>
    </row>
    <row r="360" spans="3:12" x14ac:dyDescent="0.2">
      <c r="C360" s="260"/>
      <c r="D360" s="183" t="s">
        <v>328</v>
      </c>
      <c r="E360" s="261"/>
      <c r="F360" s="262"/>
      <c r="G360" s="257" t="s">
        <v>317</v>
      </c>
      <c r="H360" s="184">
        <v>2022</v>
      </c>
      <c r="I360" s="257"/>
      <c r="J360" s="259">
        <v>1</v>
      </c>
      <c r="K360" s="258"/>
      <c r="L360" s="259">
        <v>37.56</v>
      </c>
    </row>
    <row r="361" spans="3:12" x14ac:dyDescent="0.2">
      <c r="C361" s="260"/>
      <c r="D361" s="183" t="s">
        <v>393</v>
      </c>
      <c r="E361" s="261"/>
      <c r="F361" s="262"/>
      <c r="G361" s="257" t="s">
        <v>314</v>
      </c>
      <c r="H361" s="184">
        <v>2022</v>
      </c>
      <c r="I361" s="257"/>
      <c r="J361" s="259">
        <v>1</v>
      </c>
      <c r="K361" s="258"/>
      <c r="L361" s="259">
        <f>26.7084</f>
        <v>26.708400000000001</v>
      </c>
    </row>
    <row r="362" spans="3:12" x14ac:dyDescent="0.2">
      <c r="C362" s="260"/>
      <c r="D362" s="183" t="s">
        <v>394</v>
      </c>
      <c r="E362" s="261"/>
      <c r="F362" s="262"/>
      <c r="G362" s="257" t="s">
        <v>317</v>
      </c>
      <c r="H362" s="184">
        <v>2022</v>
      </c>
      <c r="I362" s="257"/>
      <c r="J362" s="259">
        <v>1</v>
      </c>
      <c r="K362" s="258"/>
      <c r="L362" s="259">
        <v>37.56</v>
      </c>
    </row>
    <row r="363" spans="3:12" x14ac:dyDescent="0.2">
      <c r="C363" s="260"/>
      <c r="D363" s="183" t="s">
        <v>330</v>
      </c>
      <c r="E363" s="261"/>
      <c r="F363" s="262"/>
      <c r="G363" s="257" t="s">
        <v>317</v>
      </c>
      <c r="H363" s="184">
        <v>2022</v>
      </c>
      <c r="I363" s="257"/>
      <c r="J363" s="259">
        <v>1</v>
      </c>
      <c r="K363" s="258"/>
      <c r="L363" s="259">
        <v>37.56</v>
      </c>
    </row>
    <row r="364" spans="3:12" x14ac:dyDescent="0.2">
      <c r="C364" s="260"/>
      <c r="D364" s="183" t="s">
        <v>331</v>
      </c>
      <c r="E364" s="261"/>
      <c r="F364" s="262"/>
      <c r="G364" s="257" t="s">
        <v>392</v>
      </c>
      <c r="H364" s="184">
        <v>2022</v>
      </c>
      <c r="I364" s="257"/>
      <c r="J364" s="259">
        <v>1</v>
      </c>
      <c r="K364" s="258"/>
      <c r="L364" s="259">
        <v>22.934229999999999</v>
      </c>
    </row>
    <row r="365" spans="3:12" x14ac:dyDescent="0.2">
      <c r="C365" s="260"/>
      <c r="D365" s="183" t="s">
        <v>332</v>
      </c>
      <c r="E365" s="261"/>
      <c r="F365" s="262"/>
      <c r="G365" s="257" t="s">
        <v>317</v>
      </c>
      <c r="H365" s="184">
        <v>2022</v>
      </c>
      <c r="I365" s="257"/>
      <c r="J365" s="259">
        <v>1</v>
      </c>
      <c r="K365" s="258"/>
      <c r="L365" s="259">
        <v>33.770000000000003</v>
      </c>
    </row>
    <row r="366" spans="3:12" x14ac:dyDescent="0.2">
      <c r="C366" s="260"/>
      <c r="D366" s="183" t="s">
        <v>303</v>
      </c>
      <c r="E366" s="261"/>
      <c r="F366" s="262"/>
      <c r="G366" s="257" t="s">
        <v>317</v>
      </c>
      <c r="H366" s="184">
        <v>2022</v>
      </c>
      <c r="I366" s="257"/>
      <c r="J366" s="259">
        <v>2</v>
      </c>
      <c r="K366" s="258"/>
      <c r="L366" s="259">
        <v>67.540000000000006</v>
      </c>
    </row>
    <row r="367" spans="3:12" x14ac:dyDescent="0.2">
      <c r="C367" s="260"/>
      <c r="D367" s="183" t="s">
        <v>303</v>
      </c>
      <c r="E367" s="261"/>
      <c r="F367" s="262"/>
      <c r="G367" s="257" t="s">
        <v>314</v>
      </c>
      <c r="H367" s="184">
        <v>2022</v>
      </c>
      <c r="I367" s="257"/>
      <c r="J367" s="259">
        <v>8</v>
      </c>
      <c r="K367" s="258"/>
      <c r="L367" s="259">
        <v>207.61680000000001</v>
      </c>
    </row>
    <row r="368" spans="3:12" x14ac:dyDescent="0.2">
      <c r="C368" s="260"/>
      <c r="D368" s="183" t="s">
        <v>303</v>
      </c>
      <c r="E368" s="261"/>
      <c r="F368" s="262"/>
      <c r="G368" s="257" t="s">
        <v>317</v>
      </c>
      <c r="H368" s="184">
        <v>2022</v>
      </c>
      <c r="I368" s="257"/>
      <c r="J368" s="259">
        <v>1</v>
      </c>
      <c r="K368" s="258"/>
      <c r="L368" s="259">
        <v>22.934000000000001</v>
      </c>
    </row>
    <row r="369" spans="3:12" x14ac:dyDescent="0.2">
      <c r="C369" s="260"/>
      <c r="D369" s="183" t="s">
        <v>303</v>
      </c>
      <c r="E369" s="261"/>
      <c r="F369" s="262"/>
      <c r="G369" s="257" t="s">
        <v>317</v>
      </c>
      <c r="H369" s="184">
        <v>2022</v>
      </c>
      <c r="I369" s="257"/>
      <c r="J369" s="259">
        <v>1</v>
      </c>
      <c r="K369" s="258"/>
      <c r="L369" s="259">
        <v>37.56</v>
      </c>
    </row>
    <row r="370" spans="3:12" x14ac:dyDescent="0.2">
      <c r="C370" s="260"/>
      <c r="D370" s="183" t="s">
        <v>304</v>
      </c>
      <c r="E370" s="261"/>
      <c r="F370" s="262"/>
      <c r="G370" s="257" t="s">
        <v>317</v>
      </c>
      <c r="H370" s="184">
        <v>2022</v>
      </c>
      <c r="I370" s="257"/>
      <c r="J370" s="259">
        <v>5</v>
      </c>
      <c r="K370" s="258"/>
      <c r="L370" s="259">
        <v>180.22</v>
      </c>
    </row>
    <row r="371" spans="3:12" x14ac:dyDescent="0.2">
      <c r="C371" s="260"/>
      <c r="D371" s="183" t="s">
        <v>383</v>
      </c>
      <c r="E371" s="261"/>
      <c r="F371" s="262"/>
      <c r="G371" s="257" t="s">
        <v>314</v>
      </c>
      <c r="H371" s="184">
        <v>2022</v>
      </c>
      <c r="I371" s="257"/>
      <c r="J371" s="259">
        <v>2</v>
      </c>
      <c r="K371" s="258"/>
      <c r="L371" s="259">
        <v>53.416800000000002</v>
      </c>
    </row>
    <row r="372" spans="3:12" x14ac:dyDescent="0.2">
      <c r="C372" s="260"/>
      <c r="D372" s="183" t="s">
        <v>384</v>
      </c>
      <c r="E372" s="261"/>
      <c r="F372" s="262"/>
      <c r="G372" s="257" t="s">
        <v>314</v>
      </c>
      <c r="H372" s="184">
        <v>2022</v>
      </c>
      <c r="I372" s="257"/>
      <c r="J372" s="259">
        <v>1</v>
      </c>
      <c r="K372" s="258"/>
      <c r="L372" s="259">
        <v>26.708400000000001</v>
      </c>
    </row>
    <row r="373" spans="3:12" x14ac:dyDescent="0.2">
      <c r="C373" s="260"/>
      <c r="D373" s="183" t="s">
        <v>385</v>
      </c>
      <c r="E373" s="261"/>
      <c r="F373" s="262"/>
      <c r="G373" s="257" t="s">
        <v>317</v>
      </c>
      <c r="H373" s="184">
        <v>2022</v>
      </c>
      <c r="I373" s="257"/>
      <c r="J373" s="259">
        <v>1</v>
      </c>
      <c r="K373" s="258"/>
      <c r="L373" s="259">
        <v>37.56</v>
      </c>
    </row>
    <row r="374" spans="3:12" x14ac:dyDescent="0.2">
      <c r="C374" s="260"/>
      <c r="D374" s="183" t="s">
        <v>307</v>
      </c>
      <c r="E374" s="261"/>
      <c r="F374" s="262"/>
      <c r="G374" s="269" t="s">
        <v>314</v>
      </c>
      <c r="H374" s="184">
        <v>2022</v>
      </c>
      <c r="I374" s="257"/>
      <c r="J374" s="259">
        <v>4</v>
      </c>
      <c r="K374" s="258"/>
      <c r="L374" s="259">
        <v>113.91103</v>
      </c>
    </row>
    <row r="375" spans="3:12" x14ac:dyDescent="0.2">
      <c r="C375" s="260"/>
      <c r="D375" s="183" t="s">
        <v>300</v>
      </c>
      <c r="E375" s="261"/>
      <c r="F375" s="262"/>
      <c r="G375" s="257" t="s">
        <v>315</v>
      </c>
      <c r="H375" s="184">
        <v>2022</v>
      </c>
      <c r="I375" s="257"/>
      <c r="J375" s="259">
        <v>3</v>
      </c>
      <c r="K375" s="258"/>
      <c r="L375" s="259">
        <v>90.976799999999997</v>
      </c>
    </row>
    <row r="376" spans="3:12" x14ac:dyDescent="0.2">
      <c r="C376" s="260"/>
      <c r="D376" s="183" t="s">
        <v>301</v>
      </c>
      <c r="E376" s="261"/>
      <c r="F376" s="262"/>
      <c r="G376" s="257" t="s">
        <v>314</v>
      </c>
      <c r="H376" s="184">
        <v>2022</v>
      </c>
      <c r="I376" s="257"/>
      <c r="J376" s="259">
        <v>1</v>
      </c>
      <c r="K376" s="258"/>
      <c r="L376" s="259">
        <v>26.708400000000001</v>
      </c>
    </row>
    <row r="377" spans="3:12" x14ac:dyDescent="0.2">
      <c r="C377" s="260"/>
      <c r="D377" s="183" t="s">
        <v>386</v>
      </c>
      <c r="E377" s="261"/>
      <c r="F377" s="262"/>
      <c r="G377" s="257" t="s">
        <v>315</v>
      </c>
      <c r="H377" s="184">
        <v>2022</v>
      </c>
      <c r="I377" s="257"/>
      <c r="J377" s="259">
        <v>1</v>
      </c>
      <c r="K377" s="258"/>
      <c r="L377" s="259">
        <v>32.234999999999999</v>
      </c>
    </row>
    <row r="378" spans="3:12" x14ac:dyDescent="0.2">
      <c r="C378" s="260"/>
      <c r="D378" s="263"/>
      <c r="E378" s="261"/>
      <c r="F378" s="262"/>
      <c r="G378" s="264"/>
      <c r="H378" s="265"/>
      <c r="I378" s="264"/>
      <c r="J378" s="264"/>
      <c r="K378" s="266"/>
      <c r="L378" s="266"/>
    </row>
    <row r="379" spans="3:12" x14ac:dyDescent="0.2">
      <c r="C379" s="260"/>
      <c r="D379" s="263"/>
      <c r="E379" s="261"/>
      <c r="F379" s="262"/>
      <c r="G379" s="264"/>
      <c r="H379" s="265"/>
      <c r="I379" s="264"/>
      <c r="J379" s="264"/>
      <c r="K379" s="266"/>
      <c r="L379" s="266"/>
    </row>
    <row r="380" spans="3:12" x14ac:dyDescent="0.2">
      <c r="C380" s="260"/>
      <c r="D380" s="263"/>
      <c r="E380" s="261"/>
      <c r="F380" s="262"/>
      <c r="G380" s="264"/>
      <c r="H380" s="265"/>
      <c r="I380" s="264"/>
      <c r="J380" s="264"/>
      <c r="K380" s="266"/>
      <c r="L380" s="266"/>
    </row>
    <row r="381" spans="3:12" x14ac:dyDescent="0.2">
      <c r="C381" s="260"/>
      <c r="D381" s="263"/>
      <c r="E381" s="261"/>
      <c r="F381" s="262"/>
      <c r="G381" s="264"/>
      <c r="H381" s="265"/>
      <c r="I381" s="264"/>
      <c r="J381" s="264"/>
      <c r="K381" s="266"/>
      <c r="L381" s="266"/>
    </row>
    <row r="382" spans="3:12" x14ac:dyDescent="0.2">
      <c r="C382" s="211"/>
      <c r="D382" s="267"/>
      <c r="E382" s="267"/>
      <c r="F382" s="267"/>
      <c r="G382" s="267"/>
      <c r="H382" s="267"/>
      <c r="I382" s="267"/>
      <c r="J382" s="267"/>
      <c r="K382" s="267"/>
      <c r="L382" s="132"/>
    </row>
    <row r="383" spans="3:12" x14ac:dyDescent="0.2">
      <c r="C383" s="268"/>
      <c r="D383" s="132"/>
      <c r="E383" s="267"/>
      <c r="F383" s="267"/>
      <c r="G383" s="267"/>
      <c r="H383" s="267"/>
      <c r="I383" s="267"/>
      <c r="J383" s="267"/>
      <c r="K383" s="267"/>
      <c r="L383" s="132"/>
    </row>
    <row r="384" spans="3:12" ht="15.75" x14ac:dyDescent="0.3">
      <c r="C384" s="268"/>
      <c r="D384" s="301" t="s">
        <v>396</v>
      </c>
      <c r="E384" s="302"/>
      <c r="F384" s="302"/>
      <c r="G384" s="267"/>
      <c r="H384" s="267"/>
      <c r="I384" s="267"/>
      <c r="J384" s="267"/>
      <c r="K384" s="267"/>
      <c r="L384" s="132"/>
    </row>
  </sheetData>
  <mergeCells count="16">
    <mergeCell ref="D384:F384"/>
    <mergeCell ref="C170:E171"/>
    <mergeCell ref="G172:G173"/>
    <mergeCell ref="C2:L2"/>
    <mergeCell ref="C5:C6"/>
    <mergeCell ref="D5:D6"/>
    <mergeCell ref="G5:G6"/>
    <mergeCell ref="H5:H6"/>
    <mergeCell ref="I5:I6"/>
    <mergeCell ref="J5:J6"/>
    <mergeCell ref="E5:F5"/>
    <mergeCell ref="H172:H173"/>
    <mergeCell ref="I172:I173"/>
    <mergeCell ref="D172:D173"/>
    <mergeCell ref="E172:F173"/>
    <mergeCell ref="J172:J173"/>
  </mergeCells>
  <phoneticPr fontId="33" type="noConversion"/>
  <conditionalFormatting sqref="B1:B6">
    <cfRule type="cellIs" dxfId="1" priority="120" operator="equal">
      <formula>0</formula>
    </cfRule>
  </conditionalFormatting>
  <conditionalFormatting sqref="C1 C4:C170 C172:C1048576">
    <cfRule type="cellIs" dxfId="0" priority="18" operator="equal">
      <formula>"пообъектная"</formula>
    </cfRule>
  </conditionalFormatting>
  <dataValidations count="3">
    <dataValidation type="list" allowBlank="1" showInputMessage="1" showErrorMessage="1" errorTitle="У-упс..." error="2013, 2014, 2015" sqref="H76:H86 H116:H128 H131:H133 H47:H74 H88:H114 H1 H8:H45 H135:H165">
      <formula1>"2017,2018,2019"</formula1>
    </dataValidation>
    <dataValidation type="list" allowBlank="1" showInputMessage="1" showErrorMessage="1" errorTitle="У-упс..." error="2013, 2014, 2015" sqref="H134 H345">
      <formula1>"2016,2017,2018"</formula1>
    </dataValidation>
    <dataValidation type="list" allowBlank="1" showInputMessage="1" showErrorMessage="1" errorTitle="У-упс..." error="2013, 2014, 2015" sqref="H175:H216 H218:H248 H250:H269 H271:H300 H302:H324 H327:H344 H346:H381">
      <formula1>"2020,2021,2022"</formula1>
    </dataValidation>
  </dataValidations>
  <printOptions horizontalCentered="1"/>
  <pageMargins left="0.27559055118110237" right="0" top="0.31496062992125984" bottom="0" header="0.31496062992125984" footer="0"/>
  <pageSetup paperSize="9" scale="63" fitToHeight="2" orientation="portrait" blackAndWhite="1" r:id="rId1"/>
  <rowBreaks count="1" manualBreakCount="1">
    <brk id="169" min="1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T34"/>
  <sheetViews>
    <sheetView view="pageBreakPreview" topLeftCell="A25" zoomScaleNormal="100" zoomScaleSheetLayoutView="100" workbookViewId="0">
      <selection activeCell="K27" sqref="K27"/>
    </sheetView>
  </sheetViews>
  <sheetFormatPr defaultColWidth="9.140625" defaultRowHeight="12" x14ac:dyDescent="0.2"/>
  <cols>
    <col min="1" max="1" width="4.140625" style="162" customWidth="1"/>
    <col min="2" max="2" width="7" style="132" customWidth="1"/>
    <col min="3" max="3" width="49.7109375" style="132" customWidth="1"/>
    <col min="4" max="4" width="14.7109375" style="132" bestFit="1" customWidth="1"/>
    <col min="5" max="5" width="15.28515625" style="132" bestFit="1" customWidth="1"/>
    <col min="6" max="6" width="13.5703125" style="132" bestFit="1" customWidth="1"/>
    <col min="7" max="7" width="15.5703125" style="132" bestFit="1" customWidth="1"/>
    <col min="8" max="8" width="9.85546875" style="132" bestFit="1" customWidth="1"/>
    <col min="9" max="16384" width="9.140625" style="132"/>
  </cols>
  <sheetData>
    <row r="3" spans="1:7" x14ac:dyDescent="0.2">
      <c r="G3" s="133" t="s">
        <v>257</v>
      </c>
    </row>
    <row r="4" spans="1:7" x14ac:dyDescent="0.2">
      <c r="B4" s="320" t="s">
        <v>283</v>
      </c>
      <c r="C4" s="320"/>
      <c r="D4" s="320"/>
      <c r="E4" s="320"/>
      <c r="F4" s="320"/>
      <c r="G4" s="320"/>
    </row>
    <row r="5" spans="1:7" x14ac:dyDescent="0.2">
      <c r="B5" s="320"/>
      <c r="C5" s="320"/>
      <c r="D5" s="320"/>
      <c r="E5" s="320"/>
      <c r="F5" s="320"/>
      <c r="G5" s="320"/>
    </row>
    <row r="6" spans="1:7" x14ac:dyDescent="0.2">
      <c r="B6" s="320"/>
      <c r="C6" s="320"/>
      <c r="D6" s="320"/>
      <c r="E6" s="320"/>
      <c r="F6" s="320"/>
      <c r="G6" s="320"/>
    </row>
    <row r="7" spans="1:7" ht="15" x14ac:dyDescent="0.2">
      <c r="B7" s="21" t="s">
        <v>395</v>
      </c>
    </row>
    <row r="8" spans="1:7" ht="12.75" thickBot="1" x14ac:dyDescent="0.25"/>
    <row r="9" spans="1:7" ht="24" customHeight="1" x14ac:dyDescent="0.2">
      <c r="A9" s="163" t="s">
        <v>219</v>
      </c>
      <c r="B9" s="321" t="s">
        <v>213</v>
      </c>
      <c r="C9" s="323" t="s">
        <v>258</v>
      </c>
      <c r="D9" s="325" t="s">
        <v>259</v>
      </c>
      <c r="E9" s="326"/>
      <c r="F9" s="326"/>
      <c r="G9" s="327"/>
    </row>
    <row r="10" spans="1:7" ht="74.25" customHeight="1" x14ac:dyDescent="0.2">
      <c r="B10" s="322"/>
      <c r="C10" s="324"/>
      <c r="D10" s="272" t="s">
        <v>260</v>
      </c>
      <c r="E10" s="272" t="s">
        <v>261</v>
      </c>
      <c r="F10" s="272" t="s">
        <v>262</v>
      </c>
      <c r="G10" s="273" t="s">
        <v>263</v>
      </c>
    </row>
    <row r="11" spans="1:7" ht="24" customHeight="1" x14ac:dyDescent="0.2">
      <c r="B11" s="322"/>
      <c r="C11" s="324"/>
      <c r="D11" s="272" t="s">
        <v>264</v>
      </c>
      <c r="E11" s="272" t="s">
        <v>265</v>
      </c>
      <c r="F11" s="272" t="s">
        <v>266</v>
      </c>
      <c r="G11" s="273" t="s">
        <v>267</v>
      </c>
    </row>
    <row r="12" spans="1:7" ht="12.75" thickBot="1" x14ac:dyDescent="0.25">
      <c r="B12" s="274">
        <v>1</v>
      </c>
      <c r="C12" s="275">
        <v>2</v>
      </c>
      <c r="D12" s="275">
        <v>3</v>
      </c>
      <c r="E12" s="275">
        <v>4</v>
      </c>
      <c r="F12" s="275">
        <v>5</v>
      </c>
      <c r="G12" s="276">
        <v>6</v>
      </c>
    </row>
    <row r="13" spans="1:7" ht="24.75" thickBot="1" x14ac:dyDescent="0.25">
      <c r="A13" s="163" t="s">
        <v>219</v>
      </c>
      <c r="B13" s="277" t="s">
        <v>268</v>
      </c>
      <c r="C13" s="278"/>
      <c r="D13" s="279"/>
      <c r="E13" s="279"/>
      <c r="F13" s="279"/>
      <c r="G13" s="280"/>
    </row>
    <row r="14" spans="1:7" ht="36" customHeight="1" x14ac:dyDescent="0.2">
      <c r="A14" s="163" t="s">
        <v>269</v>
      </c>
      <c r="B14" s="281" t="s">
        <v>18</v>
      </c>
      <c r="C14" s="282" t="s">
        <v>270</v>
      </c>
      <c r="D14" s="283">
        <f>'Прил 3'!J14*1000</f>
        <v>615277.45295319031</v>
      </c>
      <c r="E14" s="284">
        <v>32</v>
      </c>
      <c r="F14" s="284">
        <f>'Прил 1'!K7</f>
        <v>335</v>
      </c>
      <c r="G14" s="285">
        <f>D14/E14</f>
        <v>19227.420404787197</v>
      </c>
    </row>
    <row r="15" spans="1:7" ht="36" x14ac:dyDescent="0.2">
      <c r="A15" s="163" t="s">
        <v>269</v>
      </c>
      <c r="B15" s="286" t="s">
        <v>80</v>
      </c>
      <c r="C15" s="165" t="s">
        <v>271</v>
      </c>
      <c r="D15" s="167">
        <f>D16</f>
        <v>410184.96863546025</v>
      </c>
      <c r="E15" s="168">
        <v>32</v>
      </c>
      <c r="F15" s="168">
        <v>335</v>
      </c>
      <c r="G15" s="287">
        <f>D15/E15</f>
        <v>12818.280269858133</v>
      </c>
    </row>
    <row r="16" spans="1:7" ht="90" customHeight="1" x14ac:dyDescent="0.2">
      <c r="A16" s="163" t="s">
        <v>272</v>
      </c>
      <c r="B16" s="288" t="s">
        <v>273</v>
      </c>
      <c r="C16" s="166" t="s">
        <v>217</v>
      </c>
      <c r="D16" s="167">
        <f>'Прил 3'!O14*1000</f>
        <v>410184.96863546025</v>
      </c>
      <c r="E16" s="168">
        <v>32</v>
      </c>
      <c r="F16" s="168">
        <v>335</v>
      </c>
      <c r="G16" s="287">
        <f>D16/E16</f>
        <v>12818.280269858133</v>
      </c>
    </row>
    <row r="17" spans="1:46" s="146" customFormat="1" ht="69" customHeight="1" thickBot="1" x14ac:dyDescent="0.25">
      <c r="A17" s="169" t="s">
        <v>269</v>
      </c>
      <c r="B17" s="289" t="s">
        <v>274</v>
      </c>
      <c r="C17" s="290" t="s">
        <v>218</v>
      </c>
      <c r="D17" s="291"/>
      <c r="E17" s="292"/>
      <c r="F17" s="292"/>
      <c r="G17" s="293"/>
      <c r="H17" s="132"/>
      <c r="I17" s="132"/>
    </row>
    <row r="18" spans="1:46" ht="24.75" thickBot="1" x14ac:dyDescent="0.25">
      <c r="A18" s="163" t="s">
        <v>219</v>
      </c>
      <c r="B18" s="277" t="s">
        <v>275</v>
      </c>
      <c r="C18" s="278"/>
      <c r="D18" s="294"/>
      <c r="E18" s="279"/>
      <c r="F18" s="279"/>
      <c r="G18" s="280"/>
      <c r="H18" s="170"/>
    </row>
    <row r="19" spans="1:46" ht="36" customHeight="1" x14ac:dyDescent="0.2">
      <c r="A19" s="163" t="s">
        <v>269</v>
      </c>
      <c r="B19" s="281" t="s">
        <v>18</v>
      </c>
      <c r="C19" s="282" t="s">
        <v>270</v>
      </c>
      <c r="D19" s="283">
        <f>'Прил 3'!K14*1000</f>
        <v>578897.53619573847</v>
      </c>
      <c r="E19" s="284">
        <v>45</v>
      </c>
      <c r="F19" s="284">
        <v>516</v>
      </c>
      <c r="G19" s="285">
        <f>D19/E19</f>
        <v>12864.389693238632</v>
      </c>
    </row>
    <row r="20" spans="1:46" ht="36" x14ac:dyDescent="0.2">
      <c r="A20" s="163" t="s">
        <v>269</v>
      </c>
      <c r="B20" s="286" t="s">
        <v>80</v>
      </c>
      <c r="C20" s="165" t="s">
        <v>271</v>
      </c>
      <c r="D20" s="167">
        <f>D21</f>
        <v>385931.69079715904</v>
      </c>
      <c r="E20" s="164">
        <v>45</v>
      </c>
      <c r="F20" s="164">
        <v>516</v>
      </c>
      <c r="G20" s="287">
        <f t="shared" ref="G20:G21" si="0">D20/E20</f>
        <v>8576.259795492424</v>
      </c>
    </row>
    <row r="21" spans="1:46" ht="75" customHeight="1" x14ac:dyDescent="0.2">
      <c r="A21" s="163" t="s">
        <v>272</v>
      </c>
      <c r="B21" s="288" t="s">
        <v>273</v>
      </c>
      <c r="C21" s="166" t="s">
        <v>276</v>
      </c>
      <c r="D21" s="180">
        <f>'Прил 3'!P14*1000</f>
        <v>385931.69079715904</v>
      </c>
      <c r="E21" s="164">
        <v>45</v>
      </c>
      <c r="F21" s="164">
        <v>516</v>
      </c>
      <c r="G21" s="287">
        <f t="shared" si="0"/>
        <v>8576.259795492424</v>
      </c>
    </row>
    <row r="22" spans="1:46" ht="60.75" thickBot="1" x14ac:dyDescent="0.25">
      <c r="A22" s="163" t="s">
        <v>269</v>
      </c>
      <c r="B22" s="295" t="s">
        <v>274</v>
      </c>
      <c r="C22" s="296" t="s">
        <v>277</v>
      </c>
      <c r="D22" s="297"/>
      <c r="E22" s="298"/>
      <c r="F22" s="298"/>
      <c r="G22" s="299"/>
    </row>
    <row r="23" spans="1:46" ht="24.75" thickBot="1" x14ac:dyDescent="0.25">
      <c r="A23" s="163" t="s">
        <v>219</v>
      </c>
      <c r="B23" s="277" t="s">
        <v>278</v>
      </c>
      <c r="C23" s="278"/>
      <c r="D23" s="294"/>
      <c r="E23" s="279"/>
      <c r="F23" s="279"/>
      <c r="G23" s="280"/>
    </row>
    <row r="24" spans="1:46" ht="36" customHeight="1" x14ac:dyDescent="0.2">
      <c r="A24" s="163" t="s">
        <v>269</v>
      </c>
      <c r="B24" s="281" t="s">
        <v>18</v>
      </c>
      <c r="C24" s="282" t="s">
        <v>270</v>
      </c>
      <c r="D24" s="283">
        <f>'Прил 3'!L14*1000</f>
        <v>548211.86703994474</v>
      </c>
      <c r="E24" s="300">
        <v>44</v>
      </c>
      <c r="F24" s="300">
        <v>493</v>
      </c>
      <c r="G24" s="285">
        <f>D24/E24</f>
        <v>12459.360614544199</v>
      </c>
    </row>
    <row r="25" spans="1:46" ht="36" x14ac:dyDescent="0.2">
      <c r="A25" s="163" t="s">
        <v>269</v>
      </c>
      <c r="B25" s="286" t="s">
        <v>80</v>
      </c>
      <c r="C25" s="165" t="s">
        <v>271</v>
      </c>
      <c r="D25" s="167">
        <f>D26</f>
        <v>365474.57802662987</v>
      </c>
      <c r="E25" s="168">
        <v>44</v>
      </c>
      <c r="F25" s="168">
        <v>493</v>
      </c>
      <c r="G25" s="287">
        <f t="shared" ref="G25:G26" si="1">D25/E25</f>
        <v>8306.2404096961327</v>
      </c>
    </row>
    <row r="26" spans="1:46" ht="75" customHeight="1" x14ac:dyDescent="0.2">
      <c r="A26" s="163" t="s">
        <v>272</v>
      </c>
      <c r="B26" s="288" t="s">
        <v>273</v>
      </c>
      <c r="C26" s="166" t="s">
        <v>276</v>
      </c>
      <c r="D26" s="167">
        <f>'Прил 3'!Q14*1000</f>
        <v>365474.57802662987</v>
      </c>
      <c r="E26" s="168">
        <v>44</v>
      </c>
      <c r="F26" s="168">
        <v>493</v>
      </c>
      <c r="G26" s="287">
        <f t="shared" si="1"/>
        <v>8306.2404096961327</v>
      </c>
    </row>
    <row r="27" spans="1:46" ht="60.75" thickBot="1" x14ac:dyDescent="0.25">
      <c r="A27" s="163" t="s">
        <v>269</v>
      </c>
      <c r="B27" s="295" t="s">
        <v>274</v>
      </c>
      <c r="C27" s="296" t="s">
        <v>277</v>
      </c>
      <c r="D27" s="297"/>
      <c r="E27" s="298"/>
      <c r="F27" s="298"/>
      <c r="G27" s="299"/>
    </row>
    <row r="30" spans="1:46" s="5" customFormat="1" ht="15.75" x14ac:dyDescent="0.3">
      <c r="B30" s="132"/>
      <c r="C30" s="301" t="s">
        <v>396</v>
      </c>
      <c r="D30" s="302"/>
      <c r="E30" s="302"/>
      <c r="F30" s="161"/>
      <c r="G30" s="161"/>
      <c r="H30" s="1"/>
      <c r="I30" s="1"/>
      <c r="J30" s="1"/>
      <c r="K30" s="17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s="5" customFormat="1" ht="15" x14ac:dyDescent="0.25">
      <c r="B31" s="132"/>
      <c r="C31" s="132"/>
      <c r="D31" s="173"/>
      <c r="E31" s="173"/>
      <c r="F31" s="172"/>
      <c r="G31" s="173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s="5" customFormat="1" ht="15" x14ac:dyDescent="0.25">
      <c r="B32" s="172"/>
      <c r="C32" s="173"/>
      <c r="D32" s="173"/>
      <c r="E32" s="173"/>
      <c r="F32" s="172"/>
      <c r="G32" s="173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s="5" customFormat="1" ht="15" x14ac:dyDescent="0.25">
      <c r="B33" s="172"/>
      <c r="C33" s="173"/>
      <c r="D33" s="173"/>
      <c r="E33" s="173"/>
      <c r="F33" s="172"/>
      <c r="G33" s="173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s="5" customFormat="1" ht="15" x14ac:dyDescent="0.25">
      <c r="C34" s="161"/>
      <c r="D34" s="161"/>
      <c r="E34" s="161"/>
      <c r="F34" s="161"/>
      <c r="G34" s="16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</sheetData>
  <mergeCells count="5">
    <mergeCell ref="B4:G6"/>
    <mergeCell ref="B9:B11"/>
    <mergeCell ref="C9:C11"/>
    <mergeCell ref="D9:G9"/>
    <mergeCell ref="C30:E30"/>
  </mergeCells>
  <printOptions horizontalCentered="1"/>
  <pageMargins left="0.51" right="0.17" top="0.31496062992125984" bottom="0.35433070866141736" header="0.31496062992125984" footer="0.31496062992125984"/>
  <pageSetup paperSize="9" scale="75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G35"/>
  <sheetViews>
    <sheetView tabSelected="1" view="pageBreakPreview" topLeftCell="A13" zoomScaleNormal="100" zoomScaleSheetLayoutView="100" workbookViewId="0">
      <selection activeCell="K33" sqref="K33"/>
    </sheetView>
  </sheetViews>
  <sheetFormatPr defaultColWidth="9.140625" defaultRowHeight="12" outlineLevelRow="1" x14ac:dyDescent="0.2"/>
  <cols>
    <col min="1" max="1" width="1.5703125" style="131" customWidth="1"/>
    <col min="2" max="2" width="7.5703125" style="132" customWidth="1"/>
    <col min="3" max="3" width="49.140625" style="132" customWidth="1"/>
    <col min="4" max="4" width="16.42578125" style="132" hidden="1" customWidth="1"/>
    <col min="5" max="7" width="12.7109375" style="132" customWidth="1"/>
    <col min="8" max="8" width="4.28515625" style="132" customWidth="1"/>
    <col min="9" max="9" width="16.28515625" style="132" hidden="1" customWidth="1"/>
    <col min="10" max="12" width="15.42578125" style="132" customWidth="1"/>
    <col min="13" max="13" width="3.5703125" style="132" customWidth="1"/>
    <col min="14" max="14" width="13.28515625" style="132" hidden="1" customWidth="1"/>
    <col min="15" max="17" width="15.42578125" style="132" customWidth="1"/>
    <col min="18" max="18" width="1.85546875" style="132" bestFit="1" customWidth="1"/>
    <col min="19" max="21" width="15.42578125" style="132" customWidth="1"/>
    <col min="22" max="16384" width="9.140625" style="132"/>
  </cols>
  <sheetData>
    <row r="1" spans="1:21" x14ac:dyDescent="0.2">
      <c r="O1" s="133"/>
      <c r="P1" s="133"/>
      <c r="Q1" s="133"/>
      <c r="S1" s="133"/>
      <c r="T1" s="133"/>
      <c r="U1" s="133"/>
    </row>
    <row r="3" spans="1:21" x14ac:dyDescent="0.2">
      <c r="B3" s="8"/>
      <c r="C3" s="134"/>
      <c r="D3" s="134"/>
      <c r="E3" s="134"/>
      <c r="F3" s="134"/>
      <c r="G3" s="134"/>
      <c r="J3" s="134"/>
      <c r="K3" s="134"/>
      <c r="L3" s="134"/>
      <c r="O3" s="134"/>
      <c r="P3" s="134"/>
      <c r="Q3" s="134"/>
      <c r="S3" s="134"/>
      <c r="T3" s="134"/>
      <c r="U3" s="134" t="s">
        <v>285</v>
      </c>
    </row>
    <row r="4" spans="1:21" ht="15" x14ac:dyDescent="0.2">
      <c r="B4" s="135" t="s">
        <v>205</v>
      </c>
      <c r="C4" s="136"/>
      <c r="D4" s="136"/>
      <c r="E4" s="136"/>
      <c r="F4" s="136"/>
      <c r="G4" s="136"/>
      <c r="J4" s="136"/>
      <c r="K4" s="136"/>
      <c r="L4" s="136"/>
      <c r="O4" s="136"/>
      <c r="P4" s="136"/>
      <c r="Q4" s="136"/>
      <c r="S4" s="136"/>
      <c r="T4" s="136"/>
      <c r="U4" s="136"/>
    </row>
    <row r="5" spans="1:21" ht="15" x14ac:dyDescent="0.2">
      <c r="B5" s="135" t="s">
        <v>206</v>
      </c>
      <c r="C5" s="136"/>
      <c r="D5" s="136"/>
      <c r="E5" s="136"/>
      <c r="F5" s="136"/>
      <c r="G5" s="136"/>
      <c r="J5" s="136"/>
      <c r="K5" s="136"/>
      <c r="L5" s="136"/>
      <c r="O5" s="136"/>
      <c r="P5" s="136"/>
      <c r="Q5" s="136"/>
      <c r="S5" s="136"/>
      <c r="T5" s="136"/>
      <c r="U5" s="136"/>
    </row>
    <row r="6" spans="1:21" ht="15" x14ac:dyDescent="0.2">
      <c r="B6" s="135" t="s">
        <v>284</v>
      </c>
      <c r="C6" s="136"/>
      <c r="D6" s="136"/>
      <c r="E6" s="136"/>
      <c r="F6" s="136"/>
      <c r="G6" s="136"/>
      <c r="J6" s="136"/>
      <c r="K6" s="136"/>
      <c r="L6" s="136"/>
      <c r="O6" s="136"/>
      <c r="P6" s="136"/>
      <c r="Q6" s="136"/>
      <c r="S6" s="136"/>
      <c r="T6" s="136"/>
      <c r="U6" s="136"/>
    </row>
    <row r="7" spans="1:21" ht="15" x14ac:dyDescent="0.2">
      <c r="B7" s="137"/>
      <c r="C7" s="138"/>
      <c r="D7" s="138"/>
      <c r="E7" s="138"/>
      <c r="F7" s="138"/>
      <c r="G7" s="138"/>
      <c r="J7" s="138"/>
      <c r="K7" s="138"/>
      <c r="L7" s="138"/>
      <c r="O7" s="138"/>
      <c r="P7" s="138"/>
      <c r="Q7" s="138"/>
      <c r="S7" s="138"/>
      <c r="T7" s="138"/>
      <c r="U7" s="138"/>
    </row>
    <row r="8" spans="1:21" ht="15.75" x14ac:dyDescent="0.2">
      <c r="B8" s="139" t="s">
        <v>316</v>
      </c>
      <c r="E8" s="140"/>
      <c r="F8" s="140"/>
      <c r="G8" s="140"/>
      <c r="J8" s="140"/>
      <c r="K8" s="140"/>
      <c r="L8" s="140"/>
      <c r="O8" s="140"/>
      <c r="P8" s="140"/>
      <c r="Q8" s="140"/>
      <c r="S8" s="140"/>
      <c r="T8" s="140"/>
      <c r="U8" s="140"/>
    </row>
    <row r="9" spans="1:21" s="146" customFormat="1" x14ac:dyDescent="0.2">
      <c r="A9" s="141"/>
      <c r="B9" s="142"/>
      <c r="C9" s="142"/>
      <c r="D9" s="142"/>
      <c r="E9" s="142"/>
      <c r="F9" s="142"/>
      <c r="G9" s="145" t="s">
        <v>208</v>
      </c>
      <c r="H9" s="143" t="s">
        <v>207</v>
      </c>
      <c r="I9" s="271"/>
      <c r="J9" s="144"/>
      <c r="K9" s="144"/>
      <c r="L9" s="270"/>
      <c r="M9" s="143"/>
      <c r="N9" s="271"/>
      <c r="O9" s="145"/>
      <c r="P9" s="145"/>
      <c r="Q9" s="145" t="s">
        <v>208</v>
      </c>
      <c r="R9" s="143"/>
      <c r="T9" s="145"/>
      <c r="U9" s="145" t="s">
        <v>208</v>
      </c>
    </row>
    <row r="10" spans="1:21" s="146" customFormat="1" ht="15" customHeight="1" x14ac:dyDescent="0.2">
      <c r="A10" s="141"/>
      <c r="B10" s="142"/>
      <c r="C10" s="142"/>
      <c r="D10" s="334" t="s">
        <v>8</v>
      </c>
      <c r="E10" s="334"/>
      <c r="F10" s="334"/>
      <c r="G10" s="335"/>
      <c r="H10" s="143"/>
      <c r="I10" s="338" t="s">
        <v>209</v>
      </c>
      <c r="J10" s="338"/>
      <c r="K10" s="338"/>
      <c r="L10" s="339"/>
      <c r="M10" s="143"/>
      <c r="N10" s="338" t="s">
        <v>210</v>
      </c>
      <c r="O10" s="338"/>
      <c r="P10" s="338"/>
      <c r="Q10" s="339"/>
      <c r="R10" s="143"/>
      <c r="S10" s="328" t="s">
        <v>211</v>
      </c>
      <c r="T10" s="329"/>
      <c r="U10" s="330"/>
    </row>
    <row r="11" spans="1:21" s="13" customFormat="1" ht="98.25" customHeight="1" x14ac:dyDescent="0.25">
      <c r="A11" s="147" t="s">
        <v>212</v>
      </c>
      <c r="B11" s="304" t="s">
        <v>213</v>
      </c>
      <c r="C11" s="304" t="s">
        <v>214</v>
      </c>
      <c r="D11" s="336" t="s">
        <v>215</v>
      </c>
      <c r="E11" s="337"/>
      <c r="F11" s="337"/>
      <c r="G11" s="337"/>
      <c r="I11" s="340" t="s">
        <v>216</v>
      </c>
      <c r="J11" s="340"/>
      <c r="K11" s="340"/>
      <c r="L11" s="341"/>
      <c r="N11" s="342" t="s">
        <v>217</v>
      </c>
      <c r="O11" s="342"/>
      <c r="P11" s="342"/>
      <c r="Q11" s="343"/>
      <c r="S11" s="331" t="s">
        <v>218</v>
      </c>
      <c r="T11" s="332"/>
      <c r="U11" s="333"/>
    </row>
    <row r="12" spans="1:21" x14ac:dyDescent="0.2">
      <c r="B12" s="305"/>
      <c r="C12" s="305"/>
      <c r="D12" s="190" t="s">
        <v>310</v>
      </c>
      <c r="E12" s="148">
        <v>2023</v>
      </c>
      <c r="F12" s="148">
        <v>2022</v>
      </c>
      <c r="G12" s="148">
        <v>2021</v>
      </c>
      <c r="I12" s="162" t="s">
        <v>310</v>
      </c>
      <c r="J12" s="148">
        <v>2023</v>
      </c>
      <c r="K12" s="148">
        <v>2022</v>
      </c>
      <c r="L12" s="148">
        <v>2021</v>
      </c>
      <c r="N12" s="162" t="s">
        <v>310</v>
      </c>
      <c r="O12" s="148">
        <v>2023</v>
      </c>
      <c r="P12" s="148">
        <v>2022</v>
      </c>
      <c r="Q12" s="148">
        <v>2021</v>
      </c>
      <c r="S12" s="148">
        <v>2023</v>
      </c>
      <c r="T12" s="148">
        <v>2022</v>
      </c>
      <c r="U12" s="148">
        <v>2021</v>
      </c>
    </row>
    <row r="13" spans="1:21" x14ac:dyDescent="0.2">
      <c r="B13" s="149">
        <v>1</v>
      </c>
      <c r="C13" s="149">
        <v>2</v>
      </c>
      <c r="D13" s="149">
        <v>3</v>
      </c>
      <c r="E13" s="149">
        <v>4</v>
      </c>
      <c r="F13" s="149">
        <v>5</v>
      </c>
      <c r="G13" s="149">
        <v>6</v>
      </c>
      <c r="I13" s="132">
        <v>7</v>
      </c>
      <c r="J13" s="149">
        <v>8</v>
      </c>
      <c r="K13" s="149">
        <v>9</v>
      </c>
      <c r="L13" s="149">
        <v>10</v>
      </c>
      <c r="N13" s="132">
        <v>7</v>
      </c>
      <c r="O13" s="149">
        <v>11</v>
      </c>
      <c r="P13" s="149">
        <v>12</v>
      </c>
      <c r="Q13" s="149">
        <v>13</v>
      </c>
      <c r="S13" s="149">
        <v>14</v>
      </c>
      <c r="T13" s="149">
        <v>15</v>
      </c>
      <c r="U13" s="149">
        <v>16</v>
      </c>
    </row>
    <row r="14" spans="1:21" ht="28.5" outlineLevel="1" x14ac:dyDescent="0.2">
      <c r="A14" s="150" t="s">
        <v>219</v>
      </c>
      <c r="B14" s="148" t="s">
        <v>18</v>
      </c>
      <c r="C14" s="151" t="s">
        <v>220</v>
      </c>
      <c r="D14" s="152">
        <f>D15+D16+D17+D18+D19+D28</f>
        <v>1318.1556265694105</v>
      </c>
      <c r="E14" s="152">
        <f>E15+E16+E17+E18+E19+E28</f>
        <v>1025.4624215886506</v>
      </c>
      <c r="F14" s="152">
        <f>F17+F18+F19</f>
        <v>964.82922699289747</v>
      </c>
      <c r="G14" s="152">
        <f>G17+G18+G19</f>
        <v>913.68644506657461</v>
      </c>
      <c r="H14" s="153"/>
      <c r="I14" s="152">
        <f>I15+I16+I17+I18+I19+I28</f>
        <v>790.89337594164635</v>
      </c>
      <c r="J14" s="152">
        <f>J15+J16+J17+J18+J19+J28</f>
        <v>615.27745295319028</v>
      </c>
      <c r="K14" s="152">
        <f>K17+K18+K19</f>
        <v>578.89753619573844</v>
      </c>
      <c r="L14" s="152">
        <f>L17+L18+L19</f>
        <v>548.21186703994476</v>
      </c>
      <c r="M14" s="153"/>
      <c r="N14" s="152">
        <f>N15+N16+N17+N18+N19+N28</f>
        <v>527.26225062776427</v>
      </c>
      <c r="O14" s="152">
        <f>O15+O16+O17+O18+O19+O28</f>
        <v>410.18496863546022</v>
      </c>
      <c r="P14" s="152">
        <f>P17+P18+P19</f>
        <v>385.93169079715904</v>
      </c>
      <c r="Q14" s="152">
        <f>Q17+Q18+Q19</f>
        <v>365.47457802662984</v>
      </c>
      <c r="R14" s="153"/>
      <c r="S14" s="152"/>
      <c r="T14" s="152"/>
      <c r="U14" s="152"/>
    </row>
    <row r="15" spans="1:21" ht="16.5" outlineLevel="1" x14ac:dyDescent="0.2">
      <c r="A15" s="150" t="s">
        <v>219</v>
      </c>
      <c r="B15" s="148" t="s">
        <v>221</v>
      </c>
      <c r="C15" s="151" t="s">
        <v>222</v>
      </c>
      <c r="D15" s="152"/>
      <c r="E15" s="152"/>
      <c r="F15" s="152"/>
      <c r="G15" s="152"/>
      <c r="H15" s="153"/>
      <c r="I15" s="154"/>
      <c r="J15" s="154"/>
      <c r="K15" s="154"/>
      <c r="L15" s="154"/>
      <c r="M15" s="153"/>
      <c r="N15" s="154"/>
      <c r="O15" s="154"/>
      <c r="P15" s="154"/>
      <c r="Q15" s="154"/>
      <c r="R15" s="153"/>
      <c r="S15" s="154"/>
      <c r="T15" s="154"/>
      <c r="U15" s="154"/>
    </row>
    <row r="16" spans="1:21" ht="16.5" outlineLevel="1" x14ac:dyDescent="0.2">
      <c r="A16" s="150" t="s">
        <v>219</v>
      </c>
      <c r="B16" s="148" t="s">
        <v>223</v>
      </c>
      <c r="C16" s="151" t="s">
        <v>224</v>
      </c>
      <c r="D16" s="152"/>
      <c r="E16" s="152"/>
      <c r="F16" s="152"/>
      <c r="G16" s="152"/>
      <c r="H16" s="153"/>
      <c r="I16" s="154"/>
      <c r="J16" s="154"/>
      <c r="K16" s="154"/>
      <c r="L16" s="154"/>
      <c r="M16" s="153"/>
      <c r="N16" s="154"/>
      <c r="O16" s="154"/>
      <c r="P16" s="154"/>
      <c r="Q16" s="154"/>
      <c r="R16" s="153"/>
      <c r="S16" s="154"/>
      <c r="T16" s="154"/>
      <c r="U16" s="154"/>
    </row>
    <row r="17" spans="1:22" ht="16.5" outlineLevel="1" x14ac:dyDescent="0.2">
      <c r="A17" s="150" t="s">
        <v>219</v>
      </c>
      <c r="B17" s="148" t="s">
        <v>225</v>
      </c>
      <c r="C17" s="151" t="s">
        <v>226</v>
      </c>
      <c r="D17" s="152">
        <f>I17+N17</f>
        <v>787.82441452845546</v>
      </c>
      <c r="E17" s="152">
        <f t="shared" ref="E17:F17" si="0">J17+O17</f>
        <v>611.90245788617892</v>
      </c>
      <c r="F17" s="152">
        <f t="shared" si="0"/>
        <v>590.25464131097704</v>
      </c>
      <c r="G17" s="152">
        <f>L17+Q17</f>
        <v>569.8329676998635</v>
      </c>
      <c r="H17" s="153"/>
      <c r="I17" s="154">
        <v>472.69464871707328</v>
      </c>
      <c r="J17" s="154">
        <v>367.14147473170732</v>
      </c>
      <c r="K17" s="154">
        <v>354.15278478658621</v>
      </c>
      <c r="L17" s="154">
        <v>341.89978061991809</v>
      </c>
      <c r="M17" s="153"/>
      <c r="N17" s="154">
        <v>315.12976581138219</v>
      </c>
      <c r="O17" s="154">
        <v>244.76098315447157</v>
      </c>
      <c r="P17" s="154">
        <v>236.10185652439083</v>
      </c>
      <c r="Q17" s="154">
        <v>227.93318707994541</v>
      </c>
      <c r="R17" s="153"/>
      <c r="S17" s="154"/>
      <c r="T17" s="154"/>
      <c r="U17" s="154"/>
      <c r="V17" s="155"/>
    </row>
    <row r="18" spans="1:22" ht="16.5" outlineLevel="1" x14ac:dyDescent="0.2">
      <c r="A18" s="150" t="s">
        <v>219</v>
      </c>
      <c r="B18" s="148" t="s">
        <v>227</v>
      </c>
      <c r="C18" s="151" t="s">
        <v>228</v>
      </c>
      <c r="D18" s="152">
        <f>I18+N18</f>
        <v>237.92297318759353</v>
      </c>
      <c r="E18" s="152">
        <f t="shared" ref="E18" si="1">J18+O18</f>
        <v>184.79454228162604</v>
      </c>
      <c r="F18" s="152">
        <f t="shared" ref="F18" si="2">K18+P18</f>
        <v>178.25690167591455</v>
      </c>
      <c r="G18" s="152">
        <f t="shared" ref="G18" si="3">L18+Q18</f>
        <v>172.08955624535929</v>
      </c>
      <c r="H18" s="153"/>
      <c r="I18" s="154">
        <v>142.75378391255612</v>
      </c>
      <c r="J18" s="154">
        <v>110.87672536897561</v>
      </c>
      <c r="K18" s="154">
        <v>106.95414100554872</v>
      </c>
      <c r="L18" s="154">
        <v>103.25373374721558</v>
      </c>
      <c r="M18" s="153"/>
      <c r="N18" s="154">
        <v>95.169189275037411</v>
      </c>
      <c r="O18" s="154">
        <v>73.917816912650423</v>
      </c>
      <c r="P18" s="154">
        <v>71.302760670365828</v>
      </c>
      <c r="Q18" s="154">
        <v>68.835822498143713</v>
      </c>
      <c r="R18" s="153"/>
      <c r="S18" s="154"/>
      <c r="T18" s="154"/>
      <c r="U18" s="154"/>
    </row>
    <row r="19" spans="1:22" ht="16.5" outlineLevel="1" x14ac:dyDescent="0.2">
      <c r="A19" s="150" t="s">
        <v>219</v>
      </c>
      <c r="B19" s="148" t="s">
        <v>229</v>
      </c>
      <c r="C19" s="151" t="s">
        <v>230</v>
      </c>
      <c r="D19" s="152">
        <f>D20+D22</f>
        <v>292.40823885336164</v>
      </c>
      <c r="E19" s="152">
        <f>E20+E22</f>
        <v>228.76542142084554</v>
      </c>
      <c r="F19" s="152">
        <v>196.31768400600595</v>
      </c>
      <c r="G19" s="152">
        <v>171.76392112135176</v>
      </c>
      <c r="H19" s="153"/>
      <c r="I19" s="152">
        <f>I20+I22</f>
        <v>175.44494331201696</v>
      </c>
      <c r="J19" s="152">
        <f>J20+J22</f>
        <v>137.25925285250733</v>
      </c>
      <c r="K19" s="152">
        <f t="shared" ref="K19:L19" si="4">K20+K22</f>
        <v>117.79061040360358</v>
      </c>
      <c r="L19" s="152">
        <f t="shared" si="4"/>
        <v>103.05835267281105</v>
      </c>
      <c r="M19" s="153"/>
      <c r="N19" s="152">
        <f>N20+N22</f>
        <v>116.96329554134466</v>
      </c>
      <c r="O19" s="152">
        <f>O20+O22</f>
        <v>91.506168568338211</v>
      </c>
      <c r="P19" s="152">
        <f t="shared" ref="P19:Q19" si="5">P20+P22</f>
        <v>78.527073602402382</v>
      </c>
      <c r="Q19" s="152">
        <f t="shared" si="5"/>
        <v>68.705568448540703</v>
      </c>
      <c r="R19" s="153"/>
      <c r="S19" s="152"/>
      <c r="T19" s="152"/>
      <c r="U19" s="152"/>
    </row>
    <row r="20" spans="1:22" ht="16.5" outlineLevel="1" x14ac:dyDescent="0.2">
      <c r="A20" s="150" t="s">
        <v>219</v>
      </c>
      <c r="B20" s="148" t="s">
        <v>231</v>
      </c>
      <c r="C20" s="151" t="s">
        <v>232</v>
      </c>
      <c r="D20" s="152">
        <f>I20+N20</f>
        <v>121.65614202917466</v>
      </c>
      <c r="E20" s="152">
        <f t="shared" ref="E20" si="6">J20+O20</f>
        <v>92.163743961495953</v>
      </c>
      <c r="F20" s="152">
        <f t="shared" ref="F20" si="7">K20+P20</f>
        <v>87.711747908444991</v>
      </c>
      <c r="G20" s="152">
        <f t="shared" ref="G20" si="8">L20+Q20</f>
        <v>83.062404096961515</v>
      </c>
      <c r="H20" s="153"/>
      <c r="I20" s="154">
        <v>72.99368521750479</v>
      </c>
      <c r="J20" s="154">
        <v>55.298246376897573</v>
      </c>
      <c r="K20" s="154">
        <v>52.627048745066993</v>
      </c>
      <c r="L20" s="154">
        <v>49.837442458176909</v>
      </c>
      <c r="M20" s="153"/>
      <c r="N20" s="154">
        <v>48.66245681166987</v>
      </c>
      <c r="O20" s="154">
        <v>36.86549758459838</v>
      </c>
      <c r="P20" s="154">
        <v>35.084699163377998</v>
      </c>
      <c r="Q20" s="154">
        <v>33.224961638784606</v>
      </c>
      <c r="R20" s="153"/>
      <c r="S20" s="154"/>
      <c r="T20" s="154"/>
      <c r="U20" s="154"/>
    </row>
    <row r="21" spans="1:22" ht="42.75" outlineLevel="1" x14ac:dyDescent="0.2">
      <c r="A21" s="150" t="s">
        <v>219</v>
      </c>
      <c r="B21" s="148" t="s">
        <v>233</v>
      </c>
      <c r="C21" s="151" t="s">
        <v>234</v>
      </c>
      <c r="D21" s="152">
        <v>0</v>
      </c>
      <c r="E21" s="152">
        <v>0</v>
      </c>
      <c r="F21" s="152"/>
      <c r="G21" s="152"/>
      <c r="H21" s="153"/>
      <c r="I21" s="154"/>
      <c r="J21" s="154"/>
      <c r="K21" s="154"/>
      <c r="L21" s="154"/>
      <c r="M21" s="153"/>
      <c r="N21" s="154"/>
      <c r="O21" s="154"/>
      <c r="P21" s="154"/>
      <c r="Q21" s="154"/>
      <c r="R21" s="153"/>
      <c r="S21" s="154"/>
      <c r="T21" s="154"/>
      <c r="U21" s="154"/>
    </row>
    <row r="22" spans="1:22" ht="28.5" outlineLevel="1" x14ac:dyDescent="0.2">
      <c r="A22" s="150" t="s">
        <v>219</v>
      </c>
      <c r="B22" s="148" t="s">
        <v>235</v>
      </c>
      <c r="C22" s="151" t="s">
        <v>236</v>
      </c>
      <c r="D22" s="152">
        <f>D23+D24+D25+D26+D27</f>
        <v>170.75209682418699</v>
      </c>
      <c r="E22" s="152">
        <f>E23+E24+E25+E26+E27</f>
        <v>136.60167745934959</v>
      </c>
      <c r="F22" s="178">
        <f>F23+F25+F26+F27</f>
        <v>108.60593609756097</v>
      </c>
      <c r="G22" s="178">
        <f>G23+G25+G26+G27</f>
        <v>88.701517024390256</v>
      </c>
      <c r="H22" s="153"/>
      <c r="I22" s="152">
        <f>I23+I24+I25+I26+I27</f>
        <v>102.45125809451218</v>
      </c>
      <c r="J22" s="152">
        <f>J23+J24+J25+J26+J27</f>
        <v>81.96100647560975</v>
      </c>
      <c r="K22" s="178">
        <f>K23+K25+K26+K27</f>
        <v>65.16356165853658</v>
      </c>
      <c r="L22" s="178">
        <f>L23+L25+L26+L27</f>
        <v>53.220910214634145</v>
      </c>
      <c r="M22" s="153"/>
      <c r="N22" s="152">
        <f>N23+N24+N25+N26+N27</f>
        <v>68.300838729674794</v>
      </c>
      <c r="O22" s="152">
        <f>O23+O24+O25+O26+O27</f>
        <v>54.640670983739838</v>
      </c>
      <c r="P22" s="178">
        <f>P23+P25+P26+P27</f>
        <v>43.442374439024384</v>
      </c>
      <c r="Q22" s="178">
        <f>Q23+Q25+Q26+Q27</f>
        <v>35.480606809756104</v>
      </c>
      <c r="R22" s="153"/>
      <c r="S22" s="152"/>
      <c r="T22" s="152"/>
      <c r="U22" s="152"/>
    </row>
    <row r="23" spans="1:22" ht="16.5" outlineLevel="1" x14ac:dyDescent="0.2">
      <c r="A23" s="150" t="s">
        <v>219</v>
      </c>
      <c r="B23" s="148" t="s">
        <v>237</v>
      </c>
      <c r="C23" s="156" t="s">
        <v>238</v>
      </c>
      <c r="D23" s="152">
        <f t="shared" ref="D23:D27" si="9">I23+N23</f>
        <v>67.293974999999989</v>
      </c>
      <c r="E23" s="152">
        <f t="shared" ref="E23:E27" si="10">J23+O23</f>
        <v>53.835179999999994</v>
      </c>
      <c r="F23" s="152">
        <f t="shared" ref="F23:F27" si="11">K23+P23</f>
        <v>20.915739999999989</v>
      </c>
      <c r="G23" s="152">
        <f t="shared" ref="G23:G27" si="12">L23+Q23</f>
        <v>11.418119999999988</v>
      </c>
      <c r="H23" s="153"/>
      <c r="I23" s="154">
        <v>40.376384999999992</v>
      </c>
      <c r="J23" s="154">
        <v>32.301107999999992</v>
      </c>
      <c r="K23" s="154">
        <v>12.549443999999992</v>
      </c>
      <c r="L23" s="154">
        <v>6.8508719999999927</v>
      </c>
      <c r="M23" s="153"/>
      <c r="N23" s="154">
        <v>26.917589999999997</v>
      </c>
      <c r="O23" s="154">
        <v>21.534071999999998</v>
      </c>
      <c r="P23" s="154">
        <v>8.3662959999999966</v>
      </c>
      <c r="Q23" s="154">
        <v>4.5672479999999949</v>
      </c>
      <c r="R23" s="153"/>
      <c r="S23" s="154"/>
      <c r="T23" s="154"/>
      <c r="U23" s="154"/>
    </row>
    <row r="24" spans="1:22" ht="28.5" outlineLevel="1" x14ac:dyDescent="0.2">
      <c r="A24" s="150" t="s">
        <v>219</v>
      </c>
      <c r="B24" s="148" t="s">
        <v>239</v>
      </c>
      <c r="C24" s="156" t="s">
        <v>240</v>
      </c>
      <c r="D24" s="152">
        <f t="shared" si="9"/>
        <v>0</v>
      </c>
      <c r="E24" s="152">
        <f t="shared" si="10"/>
        <v>0</v>
      </c>
      <c r="F24" s="152">
        <f t="shared" si="11"/>
        <v>0</v>
      </c>
      <c r="G24" s="152">
        <f t="shared" si="12"/>
        <v>0</v>
      </c>
      <c r="H24" s="153"/>
      <c r="I24" s="154">
        <v>0</v>
      </c>
      <c r="J24" s="154">
        <v>0</v>
      </c>
      <c r="K24" s="154">
        <v>0</v>
      </c>
      <c r="L24" s="154">
        <v>0</v>
      </c>
      <c r="M24" s="153"/>
      <c r="N24" s="154">
        <v>0</v>
      </c>
      <c r="O24" s="154">
        <v>0</v>
      </c>
      <c r="P24" s="154">
        <v>0</v>
      </c>
      <c r="Q24" s="154">
        <v>0</v>
      </c>
      <c r="R24" s="153"/>
      <c r="S24" s="154"/>
      <c r="T24" s="154"/>
      <c r="U24" s="154"/>
    </row>
    <row r="25" spans="1:22" ht="42.75" outlineLevel="1" x14ac:dyDescent="0.2">
      <c r="A25" s="150" t="s">
        <v>219</v>
      </c>
      <c r="B25" s="148" t="s">
        <v>241</v>
      </c>
      <c r="C25" s="156" t="s">
        <v>242</v>
      </c>
      <c r="D25" s="152">
        <f t="shared" si="9"/>
        <v>29.638333333333335</v>
      </c>
      <c r="E25" s="152">
        <f t="shared" si="10"/>
        <v>23.710666666666668</v>
      </c>
      <c r="F25" s="152">
        <f t="shared" si="11"/>
        <v>23.201550000000001</v>
      </c>
      <c r="G25" s="152">
        <f t="shared" si="12"/>
        <v>22.421959999999999</v>
      </c>
      <c r="H25" s="153"/>
      <c r="I25" s="154">
        <v>17.783000000000001</v>
      </c>
      <c r="J25" s="154">
        <v>14.2264</v>
      </c>
      <c r="K25" s="154">
        <v>13.92093</v>
      </c>
      <c r="L25" s="154">
        <v>13.453175999999999</v>
      </c>
      <c r="M25" s="153"/>
      <c r="N25" s="154">
        <v>11.855333333333334</v>
      </c>
      <c r="O25" s="154">
        <v>9.4842666666666684</v>
      </c>
      <c r="P25" s="154">
        <v>9.2806200000000008</v>
      </c>
      <c r="Q25" s="154">
        <v>8.9687839999999994</v>
      </c>
      <c r="R25" s="153"/>
      <c r="S25" s="154"/>
      <c r="T25" s="154"/>
      <c r="U25" s="154"/>
    </row>
    <row r="26" spans="1:22" ht="16.5" outlineLevel="1" x14ac:dyDescent="0.2">
      <c r="A26" s="150" t="s">
        <v>219</v>
      </c>
      <c r="B26" s="148" t="s">
        <v>243</v>
      </c>
      <c r="C26" s="156" t="s">
        <v>244</v>
      </c>
      <c r="D26" s="152">
        <f t="shared" si="9"/>
        <v>37.347560975609753</v>
      </c>
      <c r="E26" s="152">
        <f t="shared" si="10"/>
        <v>29.878048780487802</v>
      </c>
      <c r="F26" s="152">
        <f t="shared" si="11"/>
        <v>42.016006097560982</v>
      </c>
      <c r="G26" s="152">
        <f t="shared" si="12"/>
        <v>33.746189024390262</v>
      </c>
      <c r="H26" s="153"/>
      <c r="I26" s="154">
        <v>22.408536585365852</v>
      </c>
      <c r="J26" s="154">
        <v>17.926829268292682</v>
      </c>
      <c r="K26" s="154">
        <v>25.20960365853659</v>
      </c>
      <c r="L26" s="154">
        <v>20.247713414634156</v>
      </c>
      <c r="M26" s="153"/>
      <c r="N26" s="154">
        <v>14.939024390243901</v>
      </c>
      <c r="O26" s="154">
        <v>11.951219512195122</v>
      </c>
      <c r="P26" s="154">
        <v>16.806402439024392</v>
      </c>
      <c r="Q26" s="154">
        <v>13.498475609756106</v>
      </c>
      <c r="R26" s="153"/>
      <c r="S26" s="154"/>
      <c r="T26" s="154"/>
      <c r="U26" s="154"/>
    </row>
    <row r="27" spans="1:22" ht="28.5" outlineLevel="1" x14ac:dyDescent="0.2">
      <c r="A27" s="150" t="s">
        <v>219</v>
      </c>
      <c r="B27" s="148" t="s">
        <v>245</v>
      </c>
      <c r="C27" s="156" t="s">
        <v>246</v>
      </c>
      <c r="D27" s="152">
        <f t="shared" si="9"/>
        <v>36.472227515243901</v>
      </c>
      <c r="E27" s="152">
        <f t="shared" si="10"/>
        <v>29.17778201219512</v>
      </c>
      <c r="F27" s="152">
        <f t="shared" si="11"/>
        <v>22.472639999999998</v>
      </c>
      <c r="G27" s="152">
        <f t="shared" si="12"/>
        <v>21.115248000000001</v>
      </c>
      <c r="H27" s="153"/>
      <c r="I27" s="154">
        <v>21.883336509146339</v>
      </c>
      <c r="J27" s="154">
        <v>17.506669207317071</v>
      </c>
      <c r="K27" s="154">
        <v>13.483583999999999</v>
      </c>
      <c r="L27" s="154">
        <v>12.6691488</v>
      </c>
      <c r="M27" s="153"/>
      <c r="N27" s="154">
        <v>14.588891006097562</v>
      </c>
      <c r="O27" s="154">
        <v>11.671112804878049</v>
      </c>
      <c r="P27" s="154">
        <v>8.9890559999999997</v>
      </c>
      <c r="Q27" s="154">
        <v>8.4460992000000008</v>
      </c>
      <c r="R27" s="153"/>
      <c r="S27" s="154"/>
      <c r="T27" s="154"/>
      <c r="U27" s="154"/>
    </row>
    <row r="28" spans="1:22" ht="16.5" outlineLevel="1" x14ac:dyDescent="0.2">
      <c r="A28" s="150" t="s">
        <v>219</v>
      </c>
      <c r="B28" s="148" t="s">
        <v>247</v>
      </c>
      <c r="C28" s="151" t="s">
        <v>248</v>
      </c>
      <c r="D28" s="152"/>
      <c r="E28" s="152"/>
      <c r="F28" s="152"/>
      <c r="G28" s="152"/>
      <c r="H28" s="153"/>
      <c r="I28" s="152"/>
      <c r="J28" s="152"/>
      <c r="K28" s="152"/>
      <c r="L28" s="152"/>
      <c r="M28" s="153"/>
      <c r="N28" s="152"/>
      <c r="O28" s="152"/>
      <c r="P28" s="152"/>
      <c r="Q28" s="152"/>
      <c r="R28" s="153"/>
      <c r="S28" s="152"/>
      <c r="T28" s="152"/>
      <c r="U28" s="152"/>
    </row>
    <row r="29" spans="1:22" ht="16.5" outlineLevel="1" x14ac:dyDescent="0.2">
      <c r="A29" s="150" t="s">
        <v>219</v>
      </c>
      <c r="B29" s="148" t="s">
        <v>249</v>
      </c>
      <c r="C29" s="151" t="s">
        <v>250</v>
      </c>
      <c r="D29" s="152"/>
      <c r="E29" s="152"/>
      <c r="F29" s="152"/>
      <c r="G29" s="152"/>
      <c r="H29" s="153"/>
      <c r="I29" s="154"/>
      <c r="J29" s="154"/>
      <c r="K29" s="154"/>
      <c r="L29" s="154"/>
      <c r="M29" s="153"/>
      <c r="N29" s="154"/>
      <c r="O29" s="154"/>
      <c r="P29" s="154"/>
      <c r="Q29" s="154"/>
      <c r="R29" s="153"/>
      <c r="S29" s="154"/>
      <c r="T29" s="154"/>
      <c r="U29" s="154"/>
    </row>
    <row r="30" spans="1:22" ht="16.5" outlineLevel="1" x14ac:dyDescent="0.2">
      <c r="A30" s="150" t="s">
        <v>219</v>
      </c>
      <c r="B30" s="148" t="s">
        <v>251</v>
      </c>
      <c r="C30" s="151" t="s">
        <v>252</v>
      </c>
      <c r="D30" s="152"/>
      <c r="E30" s="152"/>
      <c r="F30" s="152"/>
      <c r="G30" s="152"/>
      <c r="H30" s="153"/>
      <c r="I30" s="154"/>
      <c r="J30" s="154"/>
      <c r="K30" s="154"/>
      <c r="L30" s="154"/>
      <c r="M30" s="153"/>
      <c r="N30" s="154"/>
      <c r="O30" s="154"/>
      <c r="P30" s="154"/>
      <c r="Q30" s="154"/>
      <c r="R30" s="153"/>
      <c r="S30" s="154"/>
      <c r="T30" s="154"/>
      <c r="U30" s="154"/>
    </row>
    <row r="31" spans="1:22" ht="16.5" outlineLevel="1" x14ac:dyDescent="0.2">
      <c r="A31" s="150" t="s">
        <v>219</v>
      </c>
      <c r="B31" s="148" t="s">
        <v>253</v>
      </c>
      <c r="C31" s="151" t="s">
        <v>254</v>
      </c>
      <c r="D31" s="152"/>
      <c r="E31" s="152"/>
      <c r="F31" s="152"/>
      <c r="G31" s="152"/>
      <c r="H31" s="153"/>
      <c r="I31" s="154"/>
      <c r="J31" s="154"/>
      <c r="K31" s="154"/>
      <c r="L31" s="154"/>
      <c r="M31" s="153"/>
      <c r="N31" s="154"/>
      <c r="O31" s="154"/>
      <c r="P31" s="154"/>
      <c r="Q31" s="154"/>
      <c r="R31" s="153"/>
      <c r="S31" s="154"/>
      <c r="T31" s="154"/>
      <c r="U31" s="154"/>
    </row>
    <row r="32" spans="1:22" ht="28.5" x14ac:dyDescent="0.2">
      <c r="A32" s="150" t="s">
        <v>219</v>
      </c>
      <c r="B32" s="148" t="s">
        <v>255</v>
      </c>
      <c r="C32" s="151" t="s">
        <v>256</v>
      </c>
      <c r="D32" s="152"/>
      <c r="E32" s="152"/>
      <c r="F32" s="152"/>
      <c r="G32" s="152"/>
      <c r="H32" s="153"/>
      <c r="I32" s="154"/>
      <c r="J32" s="154"/>
      <c r="K32" s="154"/>
      <c r="L32" s="154"/>
      <c r="M32" s="153"/>
      <c r="N32" s="154"/>
      <c r="O32" s="154"/>
      <c r="P32" s="154"/>
      <c r="Q32" s="154"/>
      <c r="R32" s="153"/>
      <c r="S32" s="154"/>
      <c r="T32" s="154"/>
      <c r="U32" s="154"/>
    </row>
    <row r="34" spans="1:59" ht="15.75" customHeight="1" x14ac:dyDescent="0.3">
      <c r="C34" s="301" t="s">
        <v>396</v>
      </c>
      <c r="D34" s="302"/>
      <c r="E34" s="302"/>
      <c r="F34" s="302"/>
      <c r="S34" s="157"/>
    </row>
    <row r="35" spans="1:59" s="160" customFormat="1" ht="15.75" x14ac:dyDescent="0.25">
      <c r="A35" s="4"/>
      <c r="B35" s="132"/>
      <c r="C35" s="132"/>
      <c r="D35" s="132"/>
      <c r="E35" s="132"/>
      <c r="F35" s="3"/>
      <c r="G35" s="3"/>
      <c r="H35" s="3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158"/>
      <c r="W35" s="158"/>
      <c r="X35" s="158"/>
      <c r="Y35" s="158"/>
      <c r="Z35" s="158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</row>
  </sheetData>
  <mergeCells count="11">
    <mergeCell ref="C34:F34"/>
    <mergeCell ref="S10:U10"/>
    <mergeCell ref="B11:B12"/>
    <mergeCell ref="C11:C12"/>
    <mergeCell ref="S11:U11"/>
    <mergeCell ref="D10:G10"/>
    <mergeCell ref="D11:G11"/>
    <mergeCell ref="I10:L10"/>
    <mergeCell ref="I11:L11"/>
    <mergeCell ref="N11:Q11"/>
    <mergeCell ref="N10:Q10"/>
  </mergeCells>
  <printOptions horizontalCentered="1"/>
  <pageMargins left="0.39370078740157483" right="0.39370078740157483" top="0.31" bottom="0.3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Титул</vt:lpstr>
      <vt:lpstr>Прил 1</vt:lpstr>
      <vt:lpstr>Прил 2</vt:lpstr>
      <vt:lpstr>Прил 3</vt:lpstr>
      <vt:lpstr>'Прил 1'!Print_Area</vt:lpstr>
      <vt:lpstr>'Прил 2'!Print_Area</vt:lpstr>
      <vt:lpstr>'Прил 3'!Print_Area</vt:lpstr>
      <vt:lpstr>'Прил 1'!Print_Titles</vt:lpstr>
      <vt:lpstr>'Прил 3'!Print_Titles</vt:lpstr>
      <vt:lpstr>'Прил 1'!Область_печати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Шейкина Ольга Александровна</dc:creator>
  <cp:lastModifiedBy>Соловьёв Андрей Викторович</cp:lastModifiedBy>
  <cp:lastPrinted>2024-10-08T11:46:47Z</cp:lastPrinted>
  <dcterms:created xsi:type="dcterms:W3CDTF">2024-08-19T06:03:58Z</dcterms:created>
  <dcterms:modified xsi:type="dcterms:W3CDTF">2025-03-26T12:58:36Z</dcterms:modified>
</cp:coreProperties>
</file>